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raao.azevedo.CORENAM01\Downloads\"/>
    </mc:Choice>
  </mc:AlternateContent>
  <xr:revisionPtr revIDLastSave="0" documentId="13_ncr:1_{B9A6F25D-1F50-48D3-A735-562A72501452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Todos os Itens" sheetId="6" r:id="rId1"/>
    <sheet name="BDI - Anexo I do TR" sheetId="4" r:id="rId2"/>
    <sheet name="Serviços - Anexo II do TR" sheetId="2" r:id="rId3"/>
  </sheets>
  <definedNames>
    <definedName name="_xlnm.Print_Area" localSheetId="2">'Serviços - Anexo II do TR'!$A$1:$K$125</definedName>
    <definedName name="_xlnm.Print_Area" localSheetId="0">'Todos os Itens'!$A$1:$I$35</definedName>
    <definedName name="_xlnm.Print_Titles" localSheetId="2">'Serviços - Anexo II do TR'!$8:$9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3" i="4" l="1"/>
  <c r="G21" i="6"/>
  <c r="K119" i="2"/>
  <c r="K118" i="2"/>
  <c r="K117" i="2"/>
  <c r="K116" i="2"/>
  <c r="K115" i="2"/>
  <c r="K114" i="2"/>
  <c r="K113" i="2"/>
  <c r="K112" i="2"/>
  <c r="K111" i="2"/>
  <c r="K110" i="2"/>
  <c r="K108" i="2"/>
  <c r="K107" i="2"/>
  <c r="K106" i="2"/>
  <c r="K104" i="2"/>
  <c r="K103" i="2"/>
  <c r="K101" i="2"/>
  <c r="K100" i="2"/>
  <c r="K99" i="2"/>
  <c r="K97" i="2"/>
  <c r="K96" i="2"/>
  <c r="K95" i="2"/>
  <c r="K94" i="2"/>
  <c r="K93" i="2"/>
  <c r="K92" i="2"/>
  <c r="K91" i="2"/>
  <c r="K90" i="2"/>
  <c r="K88" i="2"/>
  <c r="K86" i="2"/>
  <c r="K85" i="2"/>
  <c r="K83" i="2"/>
  <c r="K82" i="2"/>
  <c r="K81" i="2"/>
  <c r="K80" i="2"/>
  <c r="K78" i="2"/>
  <c r="K77" i="2"/>
  <c r="K76" i="2"/>
  <c r="K75" i="2"/>
  <c r="K73" i="2"/>
  <c r="K72" i="2"/>
  <c r="K71" i="2"/>
  <c r="K70" i="2"/>
  <c r="K69" i="2"/>
  <c r="K67" i="2"/>
  <c r="K66" i="2"/>
  <c r="K65" i="2"/>
  <c r="K63" i="2"/>
  <c r="K62" i="2"/>
  <c r="K60" i="2"/>
  <c r="K59" i="2"/>
  <c r="K57" i="2"/>
  <c r="K56" i="2"/>
  <c r="K55" i="2"/>
  <c r="K54" i="2"/>
  <c r="K52" i="2"/>
  <c r="K51" i="2"/>
  <c r="K50" i="2"/>
  <c r="K49" i="2"/>
  <c r="K48" i="2"/>
  <c r="K47" i="2"/>
  <c r="K46" i="2"/>
  <c r="K44" i="2"/>
  <c r="K43" i="2"/>
  <c r="K41" i="2"/>
  <c r="K40" i="2"/>
  <c r="K39" i="2"/>
  <c r="K38" i="2"/>
  <c r="K37" i="2"/>
  <c r="K35" i="2"/>
  <c r="K34" i="2"/>
  <c r="K33" i="2"/>
  <c r="K31" i="2"/>
  <c r="K30" i="2"/>
  <c r="K29" i="2"/>
  <c r="K27" i="2"/>
  <c r="K25" i="2"/>
  <c r="K23" i="2"/>
  <c r="K22" i="2"/>
  <c r="K20" i="2"/>
  <c r="K19" i="2"/>
  <c r="K18" i="2"/>
  <c r="K16" i="2"/>
  <c r="K15" i="2"/>
  <c r="K14" i="2"/>
  <c r="K12" i="2"/>
  <c r="K11" i="2"/>
  <c r="G31" i="6"/>
  <c r="K87" i="2" l="1"/>
  <c r="K84" i="2"/>
  <c r="K21" i="2"/>
  <c r="K13" i="2"/>
  <c r="K102" i="2" l="1"/>
  <c r="K68" i="2"/>
  <c r="K98" i="2"/>
  <c r="K109" i="2"/>
  <c r="K105" i="2"/>
  <c r="K89" i="2"/>
  <c r="K79" i="2"/>
  <c r="K64" i="2"/>
  <c r="K61" i="2"/>
  <c r="K32" i="2"/>
  <c r="K28" i="2"/>
  <c r="K26" i="2"/>
  <c r="K24" i="2"/>
  <c r="K17" i="2"/>
  <c r="K10" i="2"/>
  <c r="H21" i="6" l="1"/>
  <c r="J124" i="2"/>
  <c r="K121" i="2"/>
  <c r="F21" i="6" l="1"/>
  <c r="K122" i="2"/>
  <c r="K123" i="2" s="1"/>
  <c r="K124" i="2" s="1"/>
  <c r="K125" i="2" s="1"/>
  <c r="I21" i="6" s="1"/>
  <c r="D2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4" authorId="0" shapeId="0" xr:uid="{00000000-0006-0000-0000-000001000000}">
      <text>
        <r>
          <rPr>
            <b/>
            <sz val="10"/>
            <color indexed="81"/>
            <rFont val="Arial"/>
            <family val="2"/>
          </rPr>
          <t>Campos para preenchimento na cor "CINZA".</t>
        </r>
      </text>
    </comment>
    <comment ref="H6" authorId="0" shapeId="0" xr:uid="{00000000-0006-0000-0000-000002000000}">
      <text>
        <r>
          <rPr>
            <b/>
            <sz val="10"/>
            <color indexed="81"/>
            <rFont val="Arial"/>
            <family val="2"/>
          </rPr>
          <t>Campo de apenas "um" clique.</t>
        </r>
        <r>
          <rPr>
            <sz val="10"/>
            <color indexed="81"/>
            <rFont val="Arial"/>
            <family val="2"/>
          </rPr>
          <t xml:space="preserve">
</t>
        </r>
      </text>
    </comment>
    <comment ref="I19" authorId="0" shapeId="0" xr:uid="{00000000-0006-0000-0000-000003000000}">
      <text>
        <r>
          <rPr>
            <b/>
            <sz val="10"/>
            <color indexed="81"/>
            <rFont val="Arial"/>
            <family val="2"/>
          </rPr>
          <t>Está planilha está sendo alimentada pelo calculo automático de outras planilhas, dessa forma, ajuste os valores nas outras planilhas.
Observação importante!!
Não serão aceitos valores (unitário, subtotal, total, geral e global) superiores aos definidos no Termo de Referencia.</t>
        </r>
      </text>
    </comment>
    <comment ref="C34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substituído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B11" authorId="0" shapeId="0" xr:uid="{00000000-0006-0000-0100-000001000000}">
      <text>
        <r>
          <rPr>
            <b/>
            <sz val="9"/>
            <color indexed="81"/>
            <rFont val="Arial"/>
            <family val="2"/>
          </rPr>
          <t>Está planilha possui calculo automático, devendo ser alterado somente as cedulas na cor AMARELA.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J122" authorId="0" shapeId="0" xr:uid="{00000000-0006-0000-0200-000001000000}">
      <text>
        <r>
          <rPr>
            <b/>
            <sz val="9"/>
            <color indexed="81"/>
            <rFont val="Segoe UI"/>
            <family val="2"/>
          </rPr>
          <t>Está planilha possui calculo automático, devendo ser alterado somente as cedulas na cor AMARELA.</t>
        </r>
      </text>
    </comment>
  </commentList>
</comments>
</file>

<file path=xl/sharedStrings.xml><?xml version="1.0" encoding="utf-8"?>
<sst xmlns="http://schemas.openxmlformats.org/spreadsheetml/2006/main" count="407" uniqueCount="303">
  <si>
    <t>2.1</t>
  </si>
  <si>
    <t>MADEIRAMENTO</t>
  </si>
  <si>
    <t>TELHAMENTO COM TELHA ONDULADA DE FIBROCIMENTO E = 6 MM, COM RECOBRIMENTO LATERAL DE 1/4 DE ONDA PARA TELHADO COM INCLINAÇÃO MAIOR QUE 10°, COM ATÉ 2 ÁGUAS, INCLUSO IÇAMENTO. AF_07/2019</t>
  </si>
  <si>
    <t>M</t>
  </si>
  <si>
    <t>CALHA DE BEIRAL, SEMICIRCULAR DE PVC, DIAMETRO 125 MM, INCLUINDO CABECEIRAS, EMENDAS, BOCAIS, SUPORTES E VEDAÇÕES, EXCLUINDO CONDUTORES, INCLUSO TRANSPORTE VERTICAL. AF_07/2019</t>
  </si>
  <si>
    <t>CALHA EM CHAPA DE AÇO GALVANIZADO NÚMERO 24, DESENVOLVIMENTO DE 33 CM INCLUSO TRANSPORTE VERTICAL. AF_07/2019</t>
  </si>
  <si>
    <t>CALHA DE PVC, PECAS E ACESSORIOS, CALHA METÁLICA,RUFOS</t>
  </si>
  <si>
    <t>RUFO EM CHAPA DE AÇO GALVANIZADO NÚMERO 24, CORTE DE 25 CM, INCLUSO TRANSPORTE VERTICAL. AF_07/2019</t>
  </si>
  <si>
    <t>ESQUADRIAS/FERRAGENS/VIDROS</t>
  </si>
  <si>
    <t>UND</t>
  </si>
  <si>
    <t>PORTA DE MADEIRA COMPENSADA LISA PARA PINTURA, 120X210X3,5CM, 2 FOLHAS, INCLUSO ADUELA 2A, ALIZAR 2A E DOBRADICAS</t>
  </si>
  <si>
    <t>GUARDA-CORPO DE AÇO GALVANIZADO DE 1,10M DE ALTURA, MONTANTES TUBULARES DE 1.1/2 ESPAÇADOS DE 1,20M, TRAVESSA SUPERIOR DE 2, GRADIL FORMADO POR BARRAS CHATAS EM FERRO DE 32X4,8MM, FIXADO COM CHUMBADOR MECÂNICO. AF_04/2019_P</t>
  </si>
  <si>
    <t>ALÇAPÃO DE FERRO/GUARDA-CORPO DE FERRO/ESCADAS/CORRIMAOS</t>
  </si>
  <si>
    <t>MOLA HIDRAULICA DE PISO PARA PORTA DE VIDRO TEMPERADO</t>
  </si>
  <si>
    <t>VIDROS/ESPELHOS</t>
  </si>
  <si>
    <t>JANELA DE ALUMINIO</t>
  </si>
  <si>
    <t>IMPERMEABILIZACOES E PROTECOES DIVERSAS</t>
  </si>
  <si>
    <t>IMPERMEABILIZAÇÃO DE PISO COM ARGAMASSA DE CIMENTO E AREIA, COM ADITIVO IMPERMEABILIZANTE, E = 2CM. AF_06/2018</t>
  </si>
  <si>
    <t>IMPERMEABILIZAÇÃO DE SUPERFÍCIE COM ARGAMASSA POLIMÉRICA / MEMBRANA ACRÍLICA, 3 DEMÃOS. AF_06/2018</t>
  </si>
  <si>
    <t>IMPERMEABILIZAÇÃO DE SUPERFÍCIE COM MANTA ASFÁLTICA, UMA CAMADA, INCLUSIVE APLICAÇÃO DE PRIMER ASFÁLTICO, E=3MM. AF_06/2018</t>
  </si>
  <si>
    <t>INSTALACAO ELETRICA/ELETRIFICACAO E ILUMINACAO EXTERNA</t>
  </si>
  <si>
    <t>ELETRODUTO FLEXÍVEL CORRUGADO, PVC, DN 20 MM (1/2"), PARA CIRCUITOS TERMINAIS, INSTALADO EM FORRO - FORNECIMENTO E INSTALAÇÃO. AF_12/2015</t>
  </si>
  <si>
    <t>ELETRODUTO RÍGIDO ROSCÁVEL, PVC, DN 25 MM (3/4"), PARA CIRCUITOS TERMINAIS, INSTALADO EM FORRO - FORNECIMENTO E INSTALAÇÃO. AF_12/2015</t>
  </si>
  <si>
    <t>ELETRODUTO DE AÇO GALVANIZADO, CLASSE LEVE, DN 20 MM (3/4), APARENTE, INSTALADO EM TETO - FORNECIMENTO E INSTALAÇÃO. AF_11/2016_P</t>
  </si>
  <si>
    <t>FIOS/CABOS</t>
  </si>
  <si>
    <t>CABO DE COBRE FLEXÍVEL ISOLADO, 1,5 MM², ANTI-CHAMA 450/750 V, PARA CIRCUITOS TERMINAIS - FORNECIMENTO E INSTALAÇÃO. AF_12/2015</t>
  </si>
  <si>
    <t>CABO DE COBRE FLEXÍVEL ISOLADO, 2,5 MM², ANTI-CHAMA 450/750 V, PARA CIRCUITOS TERMINAIS - FORNECIMENTO E INSTALAÇÃO. AF_12/2015</t>
  </si>
  <si>
    <t>CABO DE COBRE FLEXÍVEL ISOLADO, 4 MM², ANTI-CHAMA 450/750 V, PARA CIRCUITOS TERMINAIS - FORNECIMENTO E INSTALAÇÃO. AF_12/2015</t>
  </si>
  <si>
    <t>CAIXA RETANGULAR 4" X 2" BAIXA (0,30 M DO PISO), PVC, INSTALADA EM PAREDE - FORNECIMENTO E INSTALAÇÃO. AF_12/2015</t>
  </si>
  <si>
    <t>CONDULETE DE ALUMÍNIO, TIPO B, PARA ELETRODUTO DE AÇO GALVANIZADO DN 25 MM (1''), APARENTE - FORNECIMENTO E INSTALAÇÃO. AF_11/2016_P</t>
  </si>
  <si>
    <t>QUADROS/DISJUNTORES</t>
  </si>
  <si>
    <t>INTERRUPTOR/TOMADA</t>
  </si>
  <si>
    <t>INTERRUPTOR SIMPLES (1 MÓDULO), 10A/250V, INCLUINDO SUPORTE E PLACA -FORNECIMENTO E INSTALAÇÃO. AF_12/2015</t>
  </si>
  <si>
    <t>INTERRUPTOR SIMPLES (2 MÓDULOS), 10A/250V, INCLUINDO SUPORTE E PLACA FORNECIMENTO E INSTALAÇÃO. AF_12/2015</t>
  </si>
  <si>
    <t>TOMADA MÉDIA DE EMBUTIR (1 MÓDULO), 2P+T 10 A, INCLUINDO SUPORTE E PLACA - FORNECIMENTO E INSTALAÇÃO. AF_12/2015</t>
  </si>
  <si>
    <t>TOMADA MÉDIA DE EMBUTIR (1 MÓDULO), 2P+T 20 A, INCLUINDO SUPORTE E PLACA - FORNECIMENTO E INSTALAÇÃO. AF_12/2015</t>
  </si>
  <si>
    <t>TOMADA BAIXA DE EMBUTIR (1 MÓDULO), 2P+T 10 A, INCLUINDO SUPORTE E PLACA - FORNECIMENTO E INSTALAÇÃO. AF_12/2015</t>
  </si>
  <si>
    <t>TOMADA BAIXA DE EMBUTIR (1 MÓDULO), 2P+T 20 A, INCLUINDO SUPORTE E PLACA - FORNECIMENTO E INSTALAÇÃO. AF_12/2015</t>
  </si>
  <si>
    <t>TOMADA BAIXA DE EMBUTIR (2 MÓDULOS), 2P+T 10 A, INCLUINDO SUPORTE E PLACA - FORNECIMENTO E INSTALAÇÃO. AF_12/2015</t>
  </si>
  <si>
    <t>LUMINARIA INTERNA/BOCAL/LAMPADAS</t>
  </si>
  <si>
    <t>LUMINÁRIA DE EMERGÊNCIA - FORNECIMENTO E INSTALAÇÃO. AF_11/2017</t>
  </si>
  <si>
    <t>LÂMPADA TUBULAR FLUORESCENTE T10 DE 20/40 W, BASE G13 - FORNECIMENTO E INSTALAÇÃO. AF_11/2017_P</t>
  </si>
  <si>
    <t>LÂMPADA COMPACTA DE LED 10 W, BASE E27 - FORNECIMENTO E INSTALAÇÃO. AF_11/2017</t>
  </si>
  <si>
    <t>SISTEMAS DE PROTECAO/ATERRAMENTO</t>
  </si>
  <si>
    <t>CORDOALHA DE COBRE NU 25 MM², NÃO ENTERRADA, COM ISOLADOR - FORNECIMENTO E INSTALAÇÃO. AF_12/2017</t>
  </si>
  <si>
    <t>ELETRODUTO PVC 40MM (1 ¼ ) PARA SPDA - FORNECIMENTO E INSTALAÇÃO. AF_12/2017</t>
  </si>
  <si>
    <t>INCENDIO</t>
  </si>
  <si>
    <t>TELEFONE/INSTALACAO DE LOGICA</t>
  </si>
  <si>
    <t>CABO ELETRÔNICO CATEGORIA 6, INSTALADO EM EDIFICAÇÃO INSTITUCIONAL - FORNECIMENTO E INSTALAÇÃO. AF_03/2018</t>
  </si>
  <si>
    <t>TOMADA DE REDE RJ45 - FORNECIMENTO E INSTALAÇÃO. AF_03/2018</t>
  </si>
  <si>
    <t>TOMADA PARA TELEFONE RJ11 - FORNECIMENTO E INSTALAÇÃO. AF_03/2018</t>
  </si>
  <si>
    <t>INSTALACOES HIDRO SANITARIAS</t>
  </si>
  <si>
    <t>TUBO, PVC, SOLDÁVEL, DN 25MM, INSTALADO EM RAMAL OU SUB-RAMAL DE ÁGUA - FORNECIMENTO E INSTALAÇÃO. AF_12/2014</t>
  </si>
  <si>
    <t>TUBO PVC, SÉRIE R, ÁGUA PLUVIAL, DN 100 MM, FORNECIDO E INSTALADO EM RAMAL DE ENCAMINHAMENTO. AF_12/2014</t>
  </si>
  <si>
    <t>TUBO PVC, SERIE NORMAL, ESGOTO PREDIAL, DN 40 MM, FORNECIDO E INSTALADO EM RAMAL DE DESCARGA OU RAMAL DE ESGOTO SANITÁRIO. AF_12/2014</t>
  </si>
  <si>
    <t>TUBO PVC, SERIE NORMAL, ESGOTO PREDIAL, DN 100 MM, FORNECIDO E INSTALADO EM RAMAL DE DESCARGA OU RAMAL DE ESGOTO SANITÁRIO. AF_12/2014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</si>
  <si>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</si>
  <si>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SIFÃO DO TIPO GARRAFA EM METAL CROMADO 1 X 1.1/2" - FORNECIMENTO E INSTALAÇÃO. AF_12/2013</t>
  </si>
  <si>
    <t>VASO SANITÁRIO SIFONADO COM CAIXA ACOPLADA LOUÇA BRANCA - FORNECIMENTO E INSTALAÇÃO. AF_12/2013</t>
  </si>
  <si>
    <t>TORNEIRA CROMADA DE MESA, 1/2" OU 3/4", PARA LAVATÓRIO, PADRÃO POPULAR - FORNECIMENTO E INSTALAÇÃO. AF_12/2013</t>
  </si>
  <si>
    <t>SERVICOS DIVERSOS</t>
  </si>
  <si>
    <t>RASGO EM ALVENARIA PARA RAMAIS/ DISTRIBUIÇÃO COM DIAMETROS MENORES OU IGUAIS A 40 MM. AF_05/2015</t>
  </si>
  <si>
    <t>RASGO EM CONTRAPISO PARA RAMAIS/ DISTRIBUIÇÃO COM DIÂMETROS MENORES OU IGUAIS A 40 MM. AF_05/2015</t>
  </si>
  <si>
    <t>RASGO EM ALVENARIA PARA ELETRODUTOS COM DIAMETROS MENORES OU IGUAIS A 40 MM. AF_05/2015</t>
  </si>
  <si>
    <t>CONJUNTO HIDRÁULICO PARA INSTALAÇÃO DE BOMBA EM AÇO ROSCÁVEL, DN SUCÇÃO 32 (1 1/4) E DN RECALQUE 25 (1), PARA EDIFICAÇÃO ATÉ 4 PAVIMENTOS FORNECIMENTO E INSTALAÇÃO. AF_06/2016</t>
  </si>
  <si>
    <t>PAREDES/PAINEIS</t>
  </si>
  <si>
    <t>DIVISORIAS/MARMORE/GRANITO/MARMORITE/CONCRETO/MAD.AGLOM.</t>
  </si>
  <si>
    <t>PAREDE COM PLACAS DE GESSO ACARTONADO (DRYWALL), PARA USO INTERNO, COM DUAS FACES SIMPLES E ESTRUTURA METÁLICA COM GUIAS SIMPLES, SEM VÃOS. AF_06/2017_P</t>
  </si>
  <si>
    <t>PINTURAS</t>
  </si>
  <si>
    <t>APLICAÇÃO MANUAL DE FUNDO SELADOR ACRÍLICO EM PANOS COM PRESENÇA DE VÃOS DE EDIFÍCIOS DE MÚLTIPLOS PAVIMENTOS. AF_06/2014</t>
  </si>
  <si>
    <t>APLICAÇÃO MANUAL DE PINTURA COM TINTA TEXTURIZADA ACRÍLICA EM PANOS COM PRESENÇA DE VÃOS DE EDIFÍCIOS DE MÚLTIPLOS PAVIMENTOS, UMA COR. AF_06/2014</t>
  </si>
  <si>
    <t>APLICAÇÃO DE FUNDO SELADOR ACRÍLICO EM TETO, UMA DEMÃO. AF_06/2014</t>
  </si>
  <si>
    <t>APLICAÇÃO DE FUNDO SELADOR ACRÍLICO EM PAREDES, UMA DEMÃO. AF_06/2014</t>
  </si>
  <si>
    <t>APLICAÇÃO MANUAL DE PINTURA COM TINTA LÁTEX ACRÍLICA EM TETO, DUAS DEMÃOS. AF_06/2014</t>
  </si>
  <si>
    <t>APLICAÇÃO MANUAL DE PINTURA COM TINTA LÁTEX ACRÍLICA EM PAREDES, DUAS DEMÃOS. AF_06/2014</t>
  </si>
  <si>
    <t>APLICAÇÃO E LIXAMENTO DE MASSA LÁTEX EM TETO, DUAS DEMÃOS. AF_06/2014</t>
  </si>
  <si>
    <t>APLICAÇÃO E LIXAMENTO DE MASSA LÁTEX EM PAREDES, DUAS DEMÃOS. AF_06/2014</t>
  </si>
  <si>
    <t>PISOS</t>
  </si>
  <si>
    <t>APLICAÇÃO MANUAL DE GESSO DESEMPENADO (SEM TALISCAS) EM TETO DE AMBIENTES DE ÁREA ENTRE 5M² E 10M², ESPESSURA DE 0,5CM. AF_06/2014</t>
  </si>
  <si>
    <t>MASSA ÚNICA, PARA RECEBIMENTO DE PINTURA, EM ARGAMASSA TRAÇO 1:2:8, PREPARO MANUAL, APLICADA MANUALMENTE EM FACES INTERNAS DE PAREDES, ESPESSURA DE 20MM, COM EXECUÇÃO DE TALISCAS. AF_06/2014</t>
  </si>
  <si>
    <t>EMBOÇO, PARA RECEBIMENTO DE CERÂMICA, EM ARGAMASSA TRAÇO 1:2:8, PREPARO MANUAL, APLICADO MANUALMENTE EM FACES INTERNAS DE PAREDES, PARA AMBIENTE COM ÁREA ENTRE 5M2 E 10M2, ESPESSURA DE 10MM, COM EXECUÇÃO DE TALISCAS. AF_06/2014</t>
  </si>
  <si>
    <t>FORRO DE GESSO</t>
  </si>
  <si>
    <t>FORRO EM PLACAS DE GESSO, PARA AMBIENTES COMERCIAIS. AF_05/2017_P</t>
  </si>
  <si>
    <t>FORRO EM DRYWALL, PARA AMBIENTES COMERCIAIS, INCLUSIVE ESTRUTURA DE FIXAÇÃO. AF_05/2017_P</t>
  </si>
  <si>
    <t>ARGAMASSA TRAÇO 1:3 (EM VOLUME DE CIMENTO E AREIA MÉDIA ÚMIDA) COM ADIÇÃO DE IMPERMEABILIZANTE, PREPARO MANUAL. AF_08/2019</t>
  </si>
  <si>
    <t>ARGAMASSA TRAÇO 1:4 (EM VOLUME DE CIMENTO E AREIA MÉDIA ÚMIDA) COM ADIÇÃO DE IMPERMEABILIZANTE, PREPARO MECÂNICO COM BETONEIRA 600 L. AF_08/2019</t>
  </si>
  <si>
    <t>LIMPEZA DE REVESTIMENTO CERÂMICO EM PAREDE UTILIZANDO ÁCIDO MURIÁTICO. AF_04/2019</t>
  </si>
  <si>
    <t>DEMOLICOES/RETIRADAS</t>
  </si>
  <si>
    <t>DEMOLIÇÃO DE ALVENARIA DE BLOCO FURADO, DE FORMA MANUAL, SEM REAPROVEITAMENTO. AF_12/2017</t>
  </si>
  <si>
    <t>DEMOLIÇÃO DE ARGAMASSAS, DE FORMA MANUAL, SEM REAPROVEITAMENTO. AF_12/2017</t>
  </si>
  <si>
    <t>REMOÇÃO DE FORROS DE DRYWALL, PVC E FIBROMINERAL, DE FORMA MANUAL, SEM REAPROVEITAMENTO. AF_12/2017</t>
  </si>
  <si>
    <t>REMOÇÃO DE FORRO DE GESSO, DE FORMA MANUAL, SEM REAPROVEITAMENTO. AF_12/2017</t>
  </si>
  <si>
    <t>REMOÇÃO DE INTERRUPTORES/TOMADAS ELÉTRICAS, DE FORMA MANUAL, SEM REAPROVEITAMENTO. AF_12/2017</t>
  </si>
  <si>
    <t>REMOÇÃO DE CABOS ELÉTRICOS, DE FORMA MANUAL, SEM REAPROVEITAMENTO. AF12/2017</t>
  </si>
  <si>
    <t>REMOÇÃO DE TUBULAÇÕES (TUBOS E CONEXÕES) DE ÁGUA FRIA, DE FORMA MANUAL, SEM REAPROVEITAMENTO. AF_12/2017</t>
  </si>
  <si>
    <t>REMOÇÃO DE LOUÇAS, DE FORMA MANUAL, SEM REAPROVEITAMENTO. AF_12/2017</t>
  </si>
  <si>
    <t>REMOÇÃO DE LUMINÁRIAS, DE FORMA MANUAL, SEM REAPROVEITAMENTO. AF_12/2017</t>
  </si>
  <si>
    <t>REMOÇÃO DE METAIS SANITÁRIOS, DE FORMA MANUAL, SEM REAPROVEITAMENTO. AF_12/2017</t>
  </si>
  <si>
    <t>2.2</t>
  </si>
  <si>
    <t>2.3</t>
  </si>
  <si>
    <t>3.1</t>
  </si>
  <si>
    <t>3.2</t>
  </si>
  <si>
    <t>3.3</t>
  </si>
  <si>
    <t>4.1</t>
  </si>
  <si>
    <t>4.2</t>
  </si>
  <si>
    <t>5.1</t>
  </si>
  <si>
    <t>6.1</t>
  </si>
  <si>
    <t>8.1</t>
  </si>
  <si>
    <t>8.3</t>
  </si>
  <si>
    <t>8.5</t>
  </si>
  <si>
    <t>9.1</t>
  </si>
  <si>
    <t>10.3</t>
  </si>
  <si>
    <t>11.7</t>
  </si>
  <si>
    <t>11.9</t>
  </si>
  <si>
    <t>12.1</t>
  </si>
  <si>
    <t>15.4</t>
  </si>
  <si>
    <t>19.1</t>
  </si>
  <si>
    <t>19.2</t>
  </si>
  <si>
    <t>Risco</t>
  </si>
  <si>
    <t>SERVIÇO: MANUTENÇÃO PREDIAL EDIFICAÇÕES PERTENCENTES AO COREN-AM</t>
  </si>
  <si>
    <t>CIDADE: Manaus/AM</t>
  </si>
  <si>
    <t>74209/001</t>
  </si>
  <si>
    <t>CÁLCULO DE BDI</t>
  </si>
  <si>
    <t>Construção de Edifícios</t>
  </si>
  <si>
    <t xml:space="preserve">Rodovias e Ferrovias - Infra Urbana, praças, calçadas, etc. </t>
  </si>
  <si>
    <t>Abastecimento de Água, Coleta de Esgoto</t>
  </si>
  <si>
    <t>Fornecimento de materiais e equipamentos</t>
  </si>
  <si>
    <t>Construção e Manutenção de Estações e Redes de Distribuição de Energia Elétrica</t>
  </si>
  <si>
    <t>Portuárias, Marítimas e Fluviais</t>
  </si>
  <si>
    <t>Item componente do BDI</t>
  </si>
  <si>
    <t>% Informado</t>
  </si>
  <si>
    <t>1ºQ</t>
  </si>
  <si>
    <t>Médio</t>
  </si>
  <si>
    <t>3º Q</t>
  </si>
  <si>
    <t>Administração Central ( AC )</t>
  </si>
  <si>
    <t>7.85</t>
  </si>
  <si>
    <t>Seguro (S) e Garantia (G)</t>
  </si>
  <si>
    <t>Despesas Financeiras (DF)</t>
  </si>
  <si>
    <t>Lucro (L)</t>
  </si>
  <si>
    <t>Impostos (I) - PIS, COFINS, ISSQN</t>
  </si>
  <si>
    <t>Conforme Legislação Específica</t>
  </si>
  <si>
    <t>Contribuição Previdênciária (I) - CPRB</t>
  </si>
  <si>
    <t>Alíquota definida pela lei 12.844/13 (CPRB – contribuição previdenciária sobre a receita bruta).</t>
  </si>
  <si>
    <t>Observações</t>
  </si>
  <si>
    <t>VALORES DE BDI POR TIPO DE OBRA*</t>
  </si>
  <si>
    <t>1) Preencher apenas a coluna % Informado (Coluna B)</t>
  </si>
  <si>
    <t>Tipo de Obra</t>
  </si>
  <si>
    <t>2) Os Tributos normalmente aplicáveis são: PIS (O,65%), COFINS (3,00%) e ISS (variável até 5,00% conforme o município).</t>
  </si>
  <si>
    <t>3) O cálculo do BDI se baseia na fórmula abaixo utilizada pelo Acórdão 2622/13 do TCU.</t>
  </si>
  <si>
    <t>Construção de Rodovias e Ferrovias - Infra Urbana, praças, etc.</t>
  </si>
  <si>
    <t>B.D.I  =</t>
  </si>
  <si>
    <t>Rede de Abastecimento de Água, Coleta de Esgotos</t>
  </si>
  <si>
    <t>Fórmula Utilizada:</t>
  </si>
  <si>
    <t>Estações e Redes de Distribuição de Energia Elétrica</t>
  </si>
  <si>
    <t>Obras Portuárias, Marítimas e Fluviais</t>
  </si>
  <si>
    <t>Fornecimento de Materiais e Equipamentos</t>
  </si>
  <si>
    <t>* Sem incidência da CPRB</t>
  </si>
  <si>
    <t>Observações sobre os % informados no cálculo do BDI, neste caso:</t>
  </si>
  <si>
    <t>OS VALORES % INFORMADO ENQUADRAM-SE NOS LIMITES DO ACÓRDÃO 2622/2013-TCU</t>
  </si>
  <si>
    <t>OS VALORES % INFORMADO DE AC,S,G,R, E DF ESTÃO NOS VALORES MÍNIMOS DOS LIMITES DO ACÓRDÃO 2622/2013-TCU-PLENÁRIO</t>
  </si>
  <si>
    <t>OS VALORES % INFORMADO DE L FOI CONSIDERADO VALOR  MÍNIMO DO LIMITE DO ACÓRDÃO 2622/2013-TCU</t>
  </si>
  <si>
    <t>OS VALORES % INFORMADO DE I FOI CONSIDERADO OS PERCENTUAIS INDICADOS DO ITEM 2) DO CAMPO OBSERVAÇÕES DO ACÓRDÃO 2622/2013-TCU</t>
  </si>
  <si>
    <t>OS VALORES % INFORMADO DE (CPRB) FOI CONSIDERADO O PERCENTUAL INDICADO PELA LEI 12.844/13.</t>
  </si>
  <si>
    <t>RESPONSAVEL TÉCNICO ORÇAMENTO</t>
  </si>
  <si>
    <t>Acórdão: 
64.1. para alguns tipos de obras como construção e reforma de edifícios, ou saneamento e obras hídricas, ou ainda, rodoviárias e ferroviárias, não há aparente vantagem em se desagregar em dois tipos distintos de obras com BDIs específicos, tendo em vista que cada agrupamento desses possui mais características gerais comuns que diferenciadas;</t>
  </si>
  <si>
    <t>PLANILHA ORÇAMENTÁRIA DESONERADA</t>
  </si>
  <si>
    <t>OBRA: Serviço de manutenção predial edificação(s) do COREN-AM</t>
  </si>
  <si>
    <t>TABELA REFERÊNCIA: SINAPI - SISTEMA NACIONAL DE PESQUISA DE CUSTOS E ÍNDICES DA CONSTRUÇÃO CIVIL</t>
  </si>
  <si>
    <t>RUFO EM FIBROCIMENTO PARA TELHA ONDULADA E = 6 MM, ABA DE 26 CM, INCLUSO TRANSPORTE VERTICAL, EXCETO CONTRARRUFO. AF_07/2019</t>
  </si>
  <si>
    <t>RECOLOCAÇÃO DE FOLHAS DE PORTA DE MADEIRA LEVE OU MÉDIA DE 80CM DE LARGURA, CONSIDERANDO REAPROVEITAMENTO DO MATERIAL. AF_12/2019</t>
  </si>
  <si>
    <t>KIT DE PORTA DE MADEIRA TIPO VENEZIANA, 80X210CM (ESPESSURA DE 3CM), PADRÃO POPULAR, ITENS INCLUSOS: DOBRADIÇAS, MONTAGEM E INSTALAÇÃO DE BATENTE, FECHADURA COM EXECUÇÃO DO FURO - FORNECIMENTO E INSTALAÇÃO</t>
  </si>
  <si>
    <t>INSTALAÇÃO DE VIDRO LISO INCOLOR, E = 3 MM, EM ESQUADRIA DE MADEIRA, FIXADO COM BAGUETE. AF_01/2021</t>
  </si>
  <si>
    <t>DISJUNTOR MONOPOLAR TIPO NEMA, CORRENTE NOMINAL DE 10 ATÉ 30A - FORNECIMENTO E INSTALAÇÃO. AF_10/2020</t>
  </si>
  <si>
    <t>DISJUNTOR TERMOMAGNÉTICO TRIPOLAR , CORRENTE NOMINAL DE 125A - FORNECIMENTO E INSTALAÇÃO. AF_10/2020</t>
  </si>
  <si>
    <t>LUMINÁRIA TIPO CALHA, DE SOBREPOR, COM 2 LÂMPADAS TUBULARES FLUORESCENTES DE 36 W, COM REATOR DE PARTIDA RÁPIDA - FORNECIMENTO E INSTALAÇÃO</t>
  </si>
  <si>
    <t>EXTINTOR DE INCÊNDIO PORTÁTIL COM CARGA DE PQS DE 4 KG, CLASSE BC - FORNECIMENTO E INSTALAÇÃO. AF_10/2020_P</t>
  </si>
  <si>
    <t>EXTINTOR DE INCÊNDIO PORTÁTIL COM CARGA DE CO2 DE 6 KG, CLASSE BC - FORNECIMENTO E INSTALAÇÃO. AF_10/2020_P</t>
  </si>
  <si>
    <t>MICTÓRIO SIFONADO LOUÇA BRANCA PADRÃO MÉDIO FORNECIMENTO E INSTALAÇÃO. AF_01/2020</t>
  </si>
  <si>
    <t>COBOGO DE CONCRETO (ELEMENTO VAZADO), 7X50X50CM, ASSENTADO COM ARGAMASSA PREPARO BETONEIRA.</t>
  </si>
  <si>
    <t>Unidade de Medida</t>
  </si>
  <si>
    <t>Quantidade Estimada (a)</t>
  </si>
  <si>
    <t>Custo Unitário Referencial - R$ (b)</t>
  </si>
  <si>
    <t>CONEXOES/RALOS APARELHOS SANITARIOS, LOUCAS, METAIS E OUTROS</t>
  </si>
  <si>
    <t>1.1</t>
  </si>
  <si>
    <t>1.2</t>
  </si>
  <si>
    <t>7.1</t>
  </si>
  <si>
    <t>7.2</t>
  </si>
  <si>
    <t>7.3</t>
  </si>
  <si>
    <t>8.2</t>
  </si>
  <si>
    <t>8.4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</si>
  <si>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</si>
  <si>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</si>
  <si>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</si>
  <si>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</si>
  <si>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</si>
  <si>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</si>
  <si>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</si>
  <si>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</si>
  <si>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</si>
  <si>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</si>
  <si>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</si>
  <si>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</si>
  <si>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</si>
  <si>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</si>
  <si>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</si>
  <si>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</si>
  <si>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</si>
  <si>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</si>
  <si>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9.2</t>
  </si>
  <si>
    <t>10.1</t>
  </si>
  <si>
    <t>10.2</t>
  </si>
  <si>
    <t>11.1</t>
  </si>
  <si>
    <t>11.2</t>
  </si>
  <si>
    <t>11.3</t>
  </si>
  <si>
    <t>11.4</t>
  </si>
  <si>
    <t>11.5</t>
  </si>
  <si>
    <t>11.6</t>
  </si>
  <si>
    <t>11.8</t>
  </si>
  <si>
    <t>12.2</t>
  </si>
  <si>
    <t>12.3</t>
  </si>
  <si>
    <t>12.4</t>
  </si>
  <si>
    <t>13.1</t>
  </si>
  <si>
    <t>13.2</t>
  </si>
  <si>
    <t>14.1</t>
  </si>
  <si>
    <t>15.1</t>
  </si>
  <si>
    <t>15.2</t>
  </si>
  <si>
    <t>15.3</t>
  </si>
  <si>
    <t>15.5</t>
  </si>
  <si>
    <t>15.6</t>
  </si>
  <si>
    <t>15.7</t>
  </si>
  <si>
    <t>15.8</t>
  </si>
  <si>
    <t>16.1</t>
  </si>
  <si>
    <t>16.2</t>
  </si>
  <si>
    <t>16.3</t>
  </si>
  <si>
    <t>17.1</t>
  </si>
  <si>
    <t>17.2</t>
  </si>
  <si>
    <t>18.1</t>
  </si>
  <si>
    <t>18.2</t>
  </si>
  <si>
    <t>18.3</t>
  </si>
  <si>
    <t>19.3</t>
  </si>
  <si>
    <t>19.5</t>
  </si>
  <si>
    <t>19.4</t>
  </si>
  <si>
    <t>19.6</t>
  </si>
  <si>
    <t>19.7</t>
  </si>
  <si>
    <t>19.8</t>
  </si>
  <si>
    <t>19.9</t>
  </si>
  <si>
    <t>19.10</t>
  </si>
  <si>
    <t>M²</t>
  </si>
  <si>
    <t>M³</t>
  </si>
  <si>
    <t>Descrição</t>
  </si>
  <si>
    <t>Item</t>
  </si>
  <si>
    <t>Código SINAPI</t>
  </si>
  <si>
    <t>CONSELHO REGIONAL DE ENFERMAGEM DO AMAZONAS (COREN-AM)
COMPOSIÇÃO DE B.D.I.</t>
  </si>
  <si>
    <t>BDI CALCULADA</t>
  </si>
  <si>
    <t>CUSTO TOTAL</t>
  </si>
  <si>
    <t>PREÇO TOTAL</t>
  </si>
  <si>
    <t>ASSINATURA:</t>
  </si>
  <si>
    <t>VALOR GLOBAL DA PROPOSTA:</t>
  </si>
  <si>
    <t>• Declaramos conhecer e nos submetemos integralmente a todas as cláusulas e condições do presente Edital e seus anexos.</t>
  </si>
  <si>
    <t>• Nos preços apresentados deverão incluir todos os custos com salários, horas extras, encargos sociais, transportes, uniformes, lucros, encargos fiscais e para-fiscais, despesas diretas e indiretas, bem como aquelas indispensáveis para execução do objeto.</t>
  </si>
  <si>
    <t>• Validade da Proposta: ___ (_______) dias, observado o prazo mínimo de 60 (sessenta) dias.</t>
  </si>
  <si>
    <t>Unidade 
de 
Medida</t>
  </si>
  <si>
    <t>Descrição/Especificação</t>
  </si>
  <si>
    <r>
      <rPr>
        <b/>
        <sz val="10"/>
        <color theme="1"/>
        <rFont val="Arial"/>
        <family val="2"/>
      </rPr>
      <t>2.1.</t>
    </r>
    <r>
      <rPr>
        <sz val="10"/>
        <color theme="1"/>
        <rFont val="Arial"/>
        <family val="2"/>
      </rPr>
      <t xml:space="preserve"> Apresentar planilha descritiva com marca, valores unitários, total, junto com total geral do item, conforme descrito no Termo de Referência (Anexo I deste Edital). </t>
    </r>
  </si>
  <si>
    <t>2. PLANILHA DE PREÇOS</t>
  </si>
  <si>
    <t>1. OBJETO</t>
  </si>
  <si>
    <t>Tipo de Conta:</t>
  </si>
  <si>
    <t>Conta Bancária:</t>
  </si>
  <si>
    <t>Nº da agência bancária:</t>
  </si>
  <si>
    <t>Nome do Favorecido:</t>
  </si>
  <si>
    <t>Banco:</t>
  </si>
  <si>
    <t>Fax:</t>
  </si>
  <si>
    <t>Telefone:</t>
  </si>
  <si>
    <t>E-mail:</t>
  </si>
  <si>
    <t>CEP:</t>
  </si>
  <si>
    <t>Cidade:</t>
  </si>
  <si>
    <t>Bairro:</t>
  </si>
  <si>
    <t>Endereço:</t>
  </si>
  <si>
    <t>Optante pelo Simples:</t>
  </si>
  <si>
    <t>CNPJ:</t>
  </si>
  <si>
    <t>Razão Social:</t>
  </si>
  <si>
    <t>Nome de Fantasia:</t>
  </si>
  <si>
    <t>Prestação de Serviços com fornecimento de mão de obra e material de acordo com serviços previstos na Planilha Orçamentaria de Referência de Serviços de Manutenção (Anexo II do TR).</t>
  </si>
  <si>
    <t>Serviço</t>
  </si>
  <si>
    <t>• Declaramos que os serviços aqui ofertados estão de acordo com as especificações do Termo de Referência do presente procedimento de seleção de fornecedor.</t>
  </si>
  <si>
    <t>[Local/UF]</t>
  </si>
  <si>
    <t>(Escreva em extenso o valor)</t>
  </si>
  <si>
    <t>(Nome de Responsável Legal)</t>
  </si>
  <si>
    <t>Responsável Legal</t>
  </si>
  <si>
    <t>BDI Calculado</t>
  </si>
  <si>
    <t>DESCONTO</t>
  </si>
  <si>
    <t>CUSTO TOTAL COM DESCONTO</t>
  </si>
  <si>
    <t>Total - R$ (c = a x b)</t>
  </si>
  <si>
    <t>Preço Final</t>
  </si>
  <si>
    <t>Custo Total s/ Desconto</t>
  </si>
  <si>
    <t>Desconto</t>
  </si>
  <si>
    <t>JANELA DE ALUMÍNIO DE CORRER, 2 FOLHAS, FIXAÇÃO COM PARAFUSO SOBRE CONTRAMARCO (EXCLUSIVE ALIZAR E CONTRAMARCO), COM VIDROS PADRONIZADA. AF_07/2016</t>
  </si>
  <si>
    <t>ALVENARIA DE VEDAÇÃO DE BLOCOS CERÂMICOS FURADOS NA HORIZONTAL DE 9X14X19CM (ESPESSURA 9CM)  E ARGAMASSA DE ASSENTAMENTO COM PREPARO MANUAL. AF_06/2014</t>
  </si>
  <si>
    <t>ENCARGOS SOCIAIS DESONERADOS SOBRE PREÇOS DA MÃO-DE-OBRA: 84,39% (HORA)    47,07%(MÊS) - LOCALIDADE: MANAUS/AM</t>
  </si>
  <si>
    <t>DATA DE PREÇO : 01/12/2021 - DATA DE RT : 13/01/2022</t>
  </si>
  <si>
    <t>Anexo I do Termo de Referencia - PLANILHA ORÇAMENTARIA DE REFERÊNCIA DE SERVIÇOS DE MANUTENÇÃO</t>
  </si>
  <si>
    <t>PROPOSTA</t>
  </si>
  <si>
    <r>
      <rPr>
        <b/>
        <sz val="10"/>
        <color theme="1"/>
        <rFont val="Arial"/>
        <family val="2"/>
      </rPr>
      <t>1.1. P</t>
    </r>
    <r>
      <rPr>
        <sz val="10"/>
        <color theme="1"/>
        <rFont val="Arial"/>
        <family val="2"/>
      </rPr>
      <t>restação de serviços de manutenção predial por demanda (corretiva) nos imóveis da Conselho Regional de Enfermagem do Amazonas – COREN/AM, localizados na cidade de Manaus/AM.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</si>
</sst>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\-??_);_(@_)"/>
    <numFmt numFmtId="166" formatCode="0.000%"/>
    <numFmt numFmtId="167" formatCode="&quot;R$&quot;\ #,##0.00"/>
    <numFmt numFmtId="168" formatCode="[$-F800]dddd\,\ mmmm\ dd\,\ yyyy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2"/>
      <name val="Times New Roman"/>
      <family val="1"/>
    </font>
    <font>
      <sz val="12"/>
      <name val="Times New Roman"/>
      <family val="1"/>
    </font>
    <font>
      <u/>
      <sz val="9"/>
      <name val="Arial Narrow"/>
      <family val="2"/>
    </font>
    <font>
      <b/>
      <sz val="10"/>
      <name val="Arial Narrow"/>
      <family val="2"/>
    </font>
    <font>
      <sz val="14"/>
      <name val="Arial Narrow"/>
      <family val="2"/>
    </font>
    <font>
      <b/>
      <sz val="16"/>
      <name val="Arial Narrow"/>
      <family val="2"/>
    </font>
    <font>
      <b/>
      <u/>
      <sz val="10"/>
      <color rgb="FFFF0000"/>
      <name val="Arial Narrow"/>
      <family val="2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sz val="11"/>
      <name val="Arial"/>
      <family val="2"/>
    </font>
    <font>
      <sz val="11"/>
      <name val="Times New Roman"/>
      <family val="1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0"/>
      <name val="Arial Narrow"/>
      <family val="2"/>
    </font>
    <font>
      <b/>
      <sz val="10"/>
      <color theme="0"/>
      <name val="Arial Narrow"/>
      <family val="2"/>
    </font>
    <font>
      <b/>
      <sz val="9"/>
      <color indexed="81"/>
      <name val="Segoe UI"/>
      <family val="2"/>
    </font>
    <font>
      <sz val="8"/>
      <color rgb="FF000000"/>
      <name val="Segoe UI"/>
      <family val="2"/>
    </font>
    <font>
      <b/>
      <sz val="9"/>
      <color indexed="81"/>
      <name val="Arial"/>
      <family val="2"/>
    </font>
    <font>
      <b/>
      <sz val="10"/>
      <color indexed="81"/>
      <name val="Arial"/>
      <family val="2"/>
    </font>
    <font>
      <sz val="10"/>
      <color indexed="81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55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22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 applyFill="0" applyBorder="0" applyAlignment="0" applyProtection="0"/>
    <xf numFmtId="0" fontId="19" fillId="0" borderId="0"/>
  </cellStyleXfs>
  <cellXfs count="182">
    <xf numFmtId="0" fontId="0" fillId="0" borderId="0" xfId="0"/>
    <xf numFmtId="0" fontId="6" fillId="2" borderId="13" xfId="2" applyFont="1" applyFill="1" applyBorder="1"/>
    <xf numFmtId="0" fontId="7" fillId="3" borderId="0" xfId="2" applyFont="1" applyFill="1" applyBorder="1" applyAlignment="1" applyProtection="1">
      <alignment horizontal="center"/>
      <protection locked="0"/>
    </xf>
    <xf numFmtId="0" fontId="6" fillId="0" borderId="0" xfId="2" applyFont="1" applyBorder="1" applyProtection="1"/>
    <xf numFmtId="0" fontId="6" fillId="0" borderId="0" xfId="2" applyFont="1" applyFill="1" applyBorder="1" applyProtection="1"/>
    <xf numFmtId="0" fontId="6" fillId="0" borderId="0" xfId="2" applyFont="1" applyFill="1" applyBorder="1" applyProtection="1">
      <protection locked="0"/>
    </xf>
    <xf numFmtId="0" fontId="6" fillId="0" borderId="0" xfId="2" applyFont="1" applyBorder="1"/>
    <xf numFmtId="0" fontId="6" fillId="0" borderId="14" xfId="2" applyFont="1" applyBorder="1"/>
    <xf numFmtId="0" fontId="8" fillId="0" borderId="13" xfId="2" applyFont="1" applyBorder="1" applyAlignment="1"/>
    <xf numFmtId="0" fontId="8" fillId="0" borderId="0" xfId="2" applyFont="1" applyBorder="1" applyAlignment="1"/>
    <xf numFmtId="0" fontId="9" fillId="0" borderId="0" xfId="2" applyFont="1" applyBorder="1"/>
    <xf numFmtId="0" fontId="10" fillId="0" borderId="0" xfId="2" applyFont="1" applyBorder="1"/>
    <xf numFmtId="0" fontId="6" fillId="0" borderId="10" xfId="2" applyFont="1" applyBorder="1"/>
    <xf numFmtId="0" fontId="6" fillId="0" borderId="11" xfId="2" applyFont="1" applyBorder="1"/>
    <xf numFmtId="0" fontId="6" fillId="0" borderId="12" xfId="2" applyFont="1" applyBorder="1"/>
    <xf numFmtId="0" fontId="4" fillId="4" borderId="16" xfId="2" applyFont="1" applyFill="1" applyBorder="1" applyAlignment="1">
      <alignment vertical="center"/>
    </xf>
    <xf numFmtId="0" fontId="4" fillId="4" borderId="16" xfId="2" applyFont="1" applyFill="1" applyBorder="1" applyAlignment="1">
      <alignment horizontal="center" vertical="center"/>
    </xf>
    <xf numFmtId="0" fontId="12" fillId="5" borderId="17" xfId="2" applyFont="1" applyFill="1" applyBorder="1" applyAlignment="1">
      <alignment vertical="center"/>
    </xf>
    <xf numFmtId="0" fontId="12" fillId="5" borderId="16" xfId="2" applyFont="1" applyFill="1" applyBorder="1" applyAlignment="1">
      <alignment vertical="center"/>
    </xf>
    <xf numFmtId="0" fontId="12" fillId="5" borderId="18" xfId="2" applyFont="1" applyFill="1" applyBorder="1" applyAlignment="1">
      <alignment vertical="center"/>
    </xf>
    <xf numFmtId="0" fontId="12" fillId="5" borderId="15" xfId="2" applyFont="1" applyFill="1" applyBorder="1" applyAlignment="1">
      <alignment vertical="center"/>
    </xf>
    <xf numFmtId="0" fontId="5" fillId="0" borderId="0" xfId="2" applyFont="1"/>
    <xf numFmtId="39" fontId="5" fillId="0" borderId="0" xfId="2" applyNumberFormat="1" applyFont="1"/>
    <xf numFmtId="2" fontId="5" fillId="0" borderId="0" xfId="2" applyNumberFormat="1" applyFont="1"/>
    <xf numFmtId="2" fontId="5" fillId="0" borderId="0" xfId="2" applyNumberFormat="1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19" xfId="2" applyFont="1" applyBorder="1" applyAlignment="1">
      <alignment vertical="center"/>
    </xf>
    <xf numFmtId="0" fontId="5" fillId="0" borderId="2" xfId="2" applyFont="1" applyBorder="1" applyAlignment="1">
      <alignment vertical="center"/>
    </xf>
    <xf numFmtId="0" fontId="5" fillId="0" borderId="8" xfId="2" applyFont="1" applyBorder="1" applyAlignment="1">
      <alignment vertical="center"/>
    </xf>
    <xf numFmtId="0" fontId="5" fillId="0" borderId="23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9" xfId="2" applyFont="1" applyBorder="1" applyAlignment="1">
      <alignment vertical="center"/>
    </xf>
    <xf numFmtId="0" fontId="5" fillId="0" borderId="38" xfId="2" applyFont="1" applyBorder="1" applyAlignment="1">
      <alignment vertical="center"/>
    </xf>
    <xf numFmtId="0" fontId="5" fillId="0" borderId="4" xfId="2" applyFont="1" applyBorder="1" applyAlignment="1">
      <alignment vertical="center"/>
    </xf>
    <xf numFmtId="0" fontId="5" fillId="0" borderId="39" xfId="2" applyFont="1" applyBorder="1" applyAlignment="1">
      <alignment vertical="center"/>
    </xf>
    <xf numFmtId="0" fontId="11" fillId="6" borderId="7" xfId="2" applyFont="1" applyFill="1" applyBorder="1" applyAlignment="1">
      <alignment vertical="center"/>
    </xf>
    <xf numFmtId="0" fontId="5" fillId="6" borderId="7" xfId="2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7" fillId="0" borderId="0" xfId="2" applyFont="1" applyAlignment="1">
      <alignment horizontal="right"/>
    </xf>
    <xf numFmtId="0" fontId="18" fillId="3" borderId="0" xfId="2" applyFont="1" applyFill="1" applyBorder="1" applyAlignment="1"/>
    <xf numFmtId="0" fontId="18" fillId="3" borderId="0" xfId="2" applyFont="1" applyFill="1" applyBorder="1" applyAlignment="1">
      <alignment horizontal="center"/>
    </xf>
    <xf numFmtId="0" fontId="17" fillId="0" borderId="0" xfId="2" applyFont="1" applyFill="1" applyAlignment="1">
      <alignment horizontal="center"/>
    </xf>
    <xf numFmtId="0" fontId="7" fillId="4" borderId="16" xfId="2" applyFont="1" applyFill="1" applyBorder="1" applyAlignment="1">
      <alignment horizontal="center" vertical="center"/>
    </xf>
    <xf numFmtId="2" fontId="6" fillId="0" borderId="16" xfId="2" applyNumberFormat="1" applyFont="1" applyFill="1" applyBorder="1" applyAlignment="1">
      <alignment horizontal="center" vertical="center"/>
    </xf>
    <xf numFmtId="2" fontId="6" fillId="0" borderId="18" xfId="2" applyNumberFormat="1" applyFont="1" applyFill="1" applyBorder="1" applyAlignment="1">
      <alignment horizontal="center" vertical="center"/>
    </xf>
    <xf numFmtId="0" fontId="20" fillId="0" borderId="0" xfId="0" applyFont="1"/>
    <xf numFmtId="0" fontId="20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2" fontId="20" fillId="2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4" fontId="20" fillId="2" borderId="1" xfId="0" applyNumberFormat="1" applyFont="1" applyFill="1" applyBorder="1" applyAlignment="1">
      <alignment horizontal="center" vertical="center"/>
    </xf>
    <xf numFmtId="4" fontId="20" fillId="8" borderId="1" xfId="0" applyNumberFormat="1" applyFont="1" applyFill="1" applyBorder="1" applyAlignment="1">
      <alignment horizontal="center" vertical="center"/>
    </xf>
    <xf numFmtId="4" fontId="21" fillId="8" borderId="1" xfId="0" applyNumberFormat="1" applyFont="1" applyFill="1" applyBorder="1" applyAlignment="1">
      <alignment horizontal="center" vertical="center"/>
    </xf>
    <xf numFmtId="0" fontId="23" fillId="9" borderId="1" xfId="0" applyFont="1" applyFill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5" fillId="7" borderId="24" xfId="2" applyFont="1" applyFill="1" applyBorder="1" applyAlignment="1">
      <alignment horizontal="center" vertical="center"/>
    </xf>
    <xf numFmtId="0" fontId="25" fillId="7" borderId="25" xfId="2" applyFont="1" applyFill="1" applyBorder="1" applyAlignment="1">
      <alignment horizontal="center" vertical="center"/>
    </xf>
    <xf numFmtId="0" fontId="25" fillId="7" borderId="26" xfId="2" applyFont="1" applyFill="1" applyBorder="1" applyAlignment="1">
      <alignment horizontal="center" vertical="center"/>
    </xf>
    <xf numFmtId="0" fontId="13" fillId="8" borderId="35" xfId="2" applyFont="1" applyFill="1" applyBorder="1" applyAlignment="1">
      <alignment horizontal="right" vertical="center"/>
    </xf>
    <xf numFmtId="10" fontId="21" fillId="8" borderId="1" xfId="0" applyNumberFormat="1" applyFont="1" applyFill="1" applyBorder="1" applyAlignment="1">
      <alignment horizontal="center" vertical="center"/>
    </xf>
    <xf numFmtId="167" fontId="21" fillId="8" borderId="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22" fillId="7" borderId="3" xfId="0" applyFont="1" applyFill="1" applyBorder="1"/>
    <xf numFmtId="0" fontId="22" fillId="7" borderId="6" xfId="0" applyFont="1" applyFill="1" applyBorder="1"/>
    <xf numFmtId="0" fontId="22" fillId="7" borderId="3" xfId="0" applyFont="1" applyFill="1" applyBorder="1" applyAlignment="1">
      <alignment horizontal="center"/>
    </xf>
    <xf numFmtId="0" fontId="22" fillId="7" borderId="6" xfId="0" applyFont="1" applyFill="1" applyBorder="1" applyAlignment="1">
      <alignment horizontal="center"/>
    </xf>
    <xf numFmtId="0" fontId="3" fillId="11" borderId="3" xfId="0" applyFont="1" applyFill="1" applyBorder="1"/>
    <xf numFmtId="0" fontId="3" fillId="11" borderId="5" xfId="0" applyFont="1" applyFill="1" applyBorder="1"/>
    <xf numFmtId="166" fontId="21" fillId="0" borderId="1" xfId="1" applyNumberFormat="1" applyFont="1" applyBorder="1" applyAlignment="1">
      <alignment horizontal="center" vertical="center" wrapText="1"/>
    </xf>
    <xf numFmtId="39" fontId="4" fillId="12" borderId="16" xfId="3" applyNumberFormat="1" applyFont="1" applyFill="1" applyBorder="1" applyAlignment="1" applyProtection="1">
      <alignment horizontal="center" vertical="center"/>
    </xf>
    <xf numFmtId="39" fontId="4" fillId="12" borderId="18" xfId="3" applyNumberFormat="1" applyFont="1" applyFill="1" applyBorder="1" applyAlignment="1" applyProtection="1">
      <alignment horizontal="center" vertical="center"/>
    </xf>
    <xf numFmtId="39" fontId="4" fillId="12" borderId="15" xfId="3" applyNumberFormat="1" applyFont="1" applyFill="1" applyBorder="1" applyAlignment="1" applyProtection="1">
      <alignment horizontal="center" vertical="center"/>
    </xf>
    <xf numFmtId="2" fontId="6" fillId="13" borderId="16" xfId="2" applyNumberFormat="1" applyFont="1" applyFill="1" applyBorder="1" applyAlignment="1">
      <alignment horizontal="center" vertical="center"/>
    </xf>
    <xf numFmtId="2" fontId="6" fillId="13" borderId="18" xfId="2" applyNumberFormat="1" applyFont="1" applyFill="1" applyBorder="1" applyAlignment="1">
      <alignment horizontal="center" vertical="center"/>
    </xf>
    <xf numFmtId="164" fontId="5" fillId="2" borderId="30" xfId="3" applyNumberFormat="1" applyFont="1" applyFill="1" applyBorder="1" applyAlignment="1">
      <alignment horizontal="center" vertical="center"/>
    </xf>
    <xf numFmtId="164" fontId="5" fillId="2" borderId="34" xfId="3" applyNumberFormat="1" applyFont="1" applyFill="1" applyBorder="1" applyAlignment="1">
      <alignment horizontal="center" vertical="center"/>
    </xf>
    <xf numFmtId="164" fontId="5" fillId="2" borderId="43" xfId="3" applyNumberFormat="1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 wrapText="1"/>
    </xf>
    <xf numFmtId="167" fontId="32" fillId="8" borderId="1" xfId="0" applyNumberFormat="1" applyFont="1" applyFill="1" applyBorder="1" applyAlignment="1">
      <alignment horizontal="center" vertical="center"/>
    </xf>
    <xf numFmtId="166" fontId="32" fillId="14" borderId="1" xfId="1" applyNumberFormat="1" applyFont="1" applyFill="1" applyBorder="1" applyAlignment="1">
      <alignment horizontal="center"/>
    </xf>
    <xf numFmtId="4" fontId="21" fillId="0" borderId="1" xfId="0" applyNumberFormat="1" applyFont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 textRotation="90" wrapText="1"/>
    </xf>
    <xf numFmtId="4" fontId="31" fillId="2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22" fillId="7" borderId="6" xfId="0" applyFont="1" applyFill="1" applyBorder="1" applyAlignment="1">
      <alignment horizontal="right"/>
    </xf>
    <xf numFmtId="0" fontId="22" fillId="7" borderId="3" xfId="0" applyFont="1" applyFill="1" applyBorder="1" applyAlignment="1">
      <alignment horizontal="right"/>
    </xf>
    <xf numFmtId="0" fontId="20" fillId="11" borderId="0" xfId="0" applyFont="1" applyFill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167" fontId="21" fillId="0" borderId="3" xfId="0" applyNumberFormat="1" applyFont="1" applyBorder="1" applyAlignment="1">
      <alignment horizontal="center"/>
    </xf>
    <xf numFmtId="0" fontId="20" fillId="11" borderId="3" xfId="0" applyFont="1" applyFill="1" applyBorder="1" applyAlignment="1">
      <alignment horizontal="center"/>
    </xf>
    <xf numFmtId="0" fontId="20" fillId="11" borderId="5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11" borderId="6" xfId="0" applyFont="1" applyFill="1" applyBorder="1" applyAlignment="1">
      <alignment horizontal="center"/>
    </xf>
    <xf numFmtId="0" fontId="21" fillId="11" borderId="3" xfId="0" applyFont="1" applyFill="1" applyBorder="1" applyAlignment="1">
      <alignment horizontal="center"/>
    </xf>
    <xf numFmtId="168" fontId="21" fillId="0" borderId="3" xfId="0" applyNumberFormat="1" applyFont="1" applyBorder="1" applyAlignment="1">
      <alignment horizontal="center"/>
    </xf>
    <xf numFmtId="168" fontId="21" fillId="0" borderId="5" xfId="0" applyNumberFormat="1" applyFont="1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3" fillId="11" borderId="3" xfId="0" applyFont="1" applyFill="1" applyBorder="1" applyAlignment="1">
      <alignment horizontal="center"/>
    </xf>
    <xf numFmtId="0" fontId="3" fillId="11" borderId="5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2" fillId="7" borderId="3" xfId="0" applyFont="1" applyFill="1" applyBorder="1" applyAlignment="1">
      <alignment horizontal="center"/>
    </xf>
    <xf numFmtId="0" fontId="21" fillId="0" borderId="0" xfId="0" applyFont="1" applyAlignment="1">
      <alignment horizontal="left" vertical="center"/>
    </xf>
    <xf numFmtId="0" fontId="22" fillId="7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2" fillId="7" borderId="6" xfId="0" applyFont="1" applyFill="1" applyBorder="1" applyAlignment="1">
      <alignment horizontal="left"/>
    </xf>
    <xf numFmtId="0" fontId="22" fillId="7" borderId="3" xfId="0" applyFont="1" applyFill="1" applyBorder="1" applyAlignment="1">
      <alignment horizontal="left"/>
    </xf>
    <xf numFmtId="0" fontId="20" fillId="2" borderId="3" xfId="0" applyFont="1" applyFill="1" applyBorder="1" applyAlignment="1">
      <alignment horizontal="center"/>
    </xf>
    <xf numFmtId="0" fontId="20" fillId="2" borderId="5" xfId="0" applyFont="1" applyFill="1" applyBorder="1" applyAlignment="1">
      <alignment horizontal="center"/>
    </xf>
    <xf numFmtId="10" fontId="13" fillId="8" borderId="36" xfId="3" applyNumberFormat="1" applyFont="1" applyFill="1" applyBorder="1" applyAlignment="1" applyProtection="1">
      <alignment horizontal="center" vertical="center"/>
    </xf>
    <xf numFmtId="10" fontId="13" fillId="8" borderId="37" xfId="3" applyNumberFormat="1" applyFont="1" applyFill="1" applyBorder="1" applyAlignment="1" applyProtection="1">
      <alignment horizontal="center" vertical="center"/>
    </xf>
    <xf numFmtId="0" fontId="5" fillId="0" borderId="31" xfId="2" applyFont="1" applyBorder="1" applyAlignment="1">
      <alignment horizontal="left" vertical="center"/>
    </xf>
    <xf numFmtId="0" fontId="5" fillId="0" borderId="32" xfId="2" applyFont="1" applyBorder="1" applyAlignment="1">
      <alignment horizontal="left" vertical="center"/>
    </xf>
    <xf numFmtId="0" fontId="5" fillId="0" borderId="33" xfId="2" applyFont="1" applyBorder="1" applyAlignment="1">
      <alignment horizontal="left" vertical="center"/>
    </xf>
    <xf numFmtId="0" fontId="5" fillId="0" borderId="40" xfId="2" applyFont="1" applyBorder="1" applyAlignment="1">
      <alignment horizontal="left" vertical="center"/>
    </xf>
    <xf numFmtId="0" fontId="5" fillId="0" borderId="41" xfId="2" applyFont="1" applyBorder="1" applyAlignment="1">
      <alignment horizontal="left" vertical="center"/>
    </xf>
    <xf numFmtId="0" fontId="5" fillId="0" borderId="42" xfId="2" applyFont="1" applyBorder="1" applyAlignment="1">
      <alignment horizontal="left" vertical="center"/>
    </xf>
    <xf numFmtId="0" fontId="17" fillId="0" borderId="0" xfId="2" applyFont="1" applyFill="1" applyAlignment="1">
      <alignment horizontal="center"/>
    </xf>
    <xf numFmtId="0" fontId="24" fillId="7" borderId="1" xfId="2" applyFont="1" applyFill="1" applyBorder="1" applyAlignment="1">
      <alignment horizontal="center" wrapText="1"/>
    </xf>
    <xf numFmtId="0" fontId="24" fillId="7" borderId="1" xfId="2" applyFont="1" applyFill="1" applyBorder="1" applyAlignment="1">
      <alignment horizontal="center"/>
    </xf>
    <xf numFmtId="0" fontId="5" fillId="0" borderId="23" xfId="2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5" fillId="0" borderId="9" xfId="2" applyFont="1" applyFill="1" applyBorder="1" applyAlignment="1">
      <alignment vertical="center" wrapText="1"/>
    </xf>
    <xf numFmtId="0" fontId="5" fillId="0" borderId="27" xfId="2" applyFont="1" applyBorder="1" applyAlignment="1">
      <alignment horizontal="left" vertical="center"/>
    </xf>
    <xf numFmtId="0" fontId="5" fillId="0" borderId="28" xfId="2" applyFont="1" applyBorder="1" applyAlignment="1">
      <alignment horizontal="left" vertical="center"/>
    </xf>
    <xf numFmtId="0" fontId="5" fillId="0" borderId="29" xfId="2" applyFont="1" applyBorder="1" applyAlignment="1">
      <alignment horizontal="left" vertical="center"/>
    </xf>
    <xf numFmtId="0" fontId="4" fillId="0" borderId="38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39" xfId="2" applyFont="1" applyBorder="1" applyAlignment="1">
      <alignment horizontal="center" vertical="center"/>
    </xf>
    <xf numFmtId="2" fontId="5" fillId="0" borderId="15" xfId="2" applyNumberFormat="1" applyFont="1" applyFill="1" applyBorder="1" applyAlignment="1">
      <alignment horizontal="center" vertical="center"/>
    </xf>
    <xf numFmtId="0" fontId="11" fillId="0" borderId="19" xfId="2" applyFont="1" applyFill="1" applyBorder="1" applyAlignment="1">
      <alignment horizontal="center" vertical="center"/>
    </xf>
    <xf numFmtId="0" fontId="11" fillId="0" borderId="2" xfId="2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/>
    </xf>
    <xf numFmtId="0" fontId="25" fillId="7" borderId="20" xfId="2" applyFont="1" applyFill="1" applyBorder="1" applyAlignment="1">
      <alignment horizontal="center" vertical="center"/>
    </xf>
    <xf numFmtId="0" fontId="25" fillId="7" borderId="21" xfId="2" applyFont="1" applyFill="1" applyBorder="1" applyAlignment="1">
      <alignment horizontal="center" vertical="center"/>
    </xf>
    <xf numFmtId="0" fontId="25" fillId="7" borderId="22" xfId="2" applyFont="1" applyFill="1" applyBorder="1" applyAlignment="1">
      <alignment horizontal="center" vertical="center"/>
    </xf>
    <xf numFmtId="0" fontId="8" fillId="0" borderId="13" xfId="2" applyFont="1" applyBorder="1" applyAlignment="1">
      <alignment horizontal="left"/>
    </xf>
    <xf numFmtId="0" fontId="8" fillId="0" borderId="0" xfId="2" applyFont="1" applyBorder="1" applyAlignment="1">
      <alignment horizontal="left"/>
    </xf>
    <xf numFmtId="0" fontId="24" fillId="7" borderId="15" xfId="2" applyFont="1" applyFill="1" applyBorder="1" applyAlignment="1">
      <alignment horizontal="center" vertical="center"/>
    </xf>
    <xf numFmtId="0" fontId="25" fillId="7" borderId="15" xfId="2" applyFont="1" applyFill="1" applyBorder="1" applyAlignment="1">
      <alignment horizontal="center" vertical="center"/>
    </xf>
    <xf numFmtId="0" fontId="25" fillId="7" borderId="15" xfId="2" applyFont="1" applyFill="1" applyBorder="1" applyAlignment="1">
      <alignment horizontal="center" vertical="center" wrapText="1"/>
    </xf>
    <xf numFmtId="0" fontId="5" fillId="0" borderId="23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5" fillId="0" borderId="9" xfId="2" applyFont="1" applyFill="1" applyBorder="1" applyAlignment="1">
      <alignment vertical="center"/>
    </xf>
    <xf numFmtId="0" fontId="21" fillId="8" borderId="1" xfId="0" applyFont="1" applyFill="1" applyBorder="1" applyAlignment="1">
      <alignment horizontal="right" vertical="center"/>
    </xf>
    <xf numFmtId="0" fontId="21" fillId="10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wrapText="1"/>
    </xf>
    <xf numFmtId="0" fontId="20" fillId="0" borderId="1" xfId="0" applyFont="1" applyBorder="1" applyAlignment="1">
      <alignment horizontal="left" vertical="center" wrapText="1"/>
    </xf>
    <xf numFmtId="0" fontId="22" fillId="9" borderId="1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right" vertical="center"/>
    </xf>
    <xf numFmtId="0" fontId="21" fillId="8" borderId="3" xfId="0" applyFont="1" applyFill="1" applyBorder="1" applyAlignment="1">
      <alignment horizontal="right" vertical="center"/>
    </xf>
    <xf numFmtId="0" fontId="21" fillId="8" borderId="5" xfId="0" applyFont="1" applyFill="1" applyBorder="1" applyAlignment="1">
      <alignment horizontal="right" vertical="center"/>
    </xf>
    <xf numFmtId="0" fontId="21" fillId="8" borderId="6" xfId="0" applyFont="1" applyFill="1" applyBorder="1" applyAlignment="1">
      <alignment horizontal="right"/>
    </xf>
    <xf numFmtId="0" fontId="21" fillId="8" borderId="3" xfId="0" applyFont="1" applyFill="1" applyBorder="1" applyAlignment="1">
      <alignment horizontal="right"/>
    </xf>
    <xf numFmtId="0" fontId="21" fillId="8" borderId="5" xfId="0" applyFont="1" applyFill="1" applyBorder="1" applyAlignment="1">
      <alignment horizontal="right"/>
    </xf>
    <xf numFmtId="0" fontId="21" fillId="8" borderId="1" xfId="0" applyFont="1" applyFill="1" applyBorder="1" applyAlignment="1">
      <alignment horizontal="right"/>
    </xf>
    <xf numFmtId="0" fontId="22" fillId="7" borderId="1" xfId="0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left" vertical="center"/>
    </xf>
    <xf numFmtId="0" fontId="3" fillId="0" borderId="1" xfId="4" applyFont="1" applyBorder="1" applyAlignment="1">
      <alignment horizontal="left" vertical="center"/>
    </xf>
    <xf numFmtId="0" fontId="22" fillId="9" borderId="1" xfId="0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5" fillId="0" borderId="0" xfId="2" applyFont="1" applyAlignment="1">
      <alignment horizontal="left" vertical="center" wrapText="1"/>
    </xf>
    <xf numFmtId="0" fontId="3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2" fillId="7" borderId="4" xfId="0" applyFont="1" applyFill="1" applyBorder="1" applyAlignment="1">
      <alignment horizontal="center"/>
    </xf>
  </cellXfs>
  <cellStyles count="5">
    <cellStyle name="Normal" xfId="0" builtinId="0"/>
    <cellStyle name="Normal 2 2" xfId="2" xr:uid="{00000000-0005-0000-0000-000001000000}"/>
    <cellStyle name="Normal_REFORMA DO PSF 302 ST CEARÁ MAR 2009" xfId="4" xr:uid="{00000000-0005-0000-0000-000002000000}"/>
    <cellStyle name="Porcentagem" xfId="1" builtinId="5"/>
    <cellStyle name="Separador de milhares 2_ORÇAMENTO matureia corrigido (DEZ 2009)" xfId="3" xr:uid="{00000000-0005-0000-0000-000004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</xdr:row>
          <xdr:rowOff>12700</xdr:rowOff>
        </xdr:from>
        <xdr:to>
          <xdr:col>7</xdr:col>
          <xdr:colOff>774700</xdr:colOff>
          <xdr:row>5</xdr:row>
          <xdr:rowOff>171450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793750</xdr:colOff>
          <xdr:row>5</xdr:row>
          <xdr:rowOff>12700</xdr:rowOff>
        </xdr:from>
        <xdr:to>
          <xdr:col>9</xdr:col>
          <xdr:colOff>0</xdr:colOff>
          <xdr:row>5</xdr:row>
          <xdr:rowOff>171450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0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24</xdr:row>
          <xdr:rowOff>76200</xdr:rowOff>
        </xdr:from>
        <xdr:to>
          <xdr:col>3</xdr:col>
          <xdr:colOff>431800</xdr:colOff>
          <xdr:row>26</xdr:row>
          <xdr:rowOff>146050</xdr:rowOff>
        </xdr:to>
        <xdr:sp macro="" textlink="">
          <xdr:nvSpPr>
            <xdr:cNvPr id="4098" name="Picture 1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view="pageBreakPreview" zoomScaleNormal="100" zoomScaleSheetLayoutView="100" workbookViewId="0">
      <selection activeCell="C4" sqref="C4:I4"/>
    </sheetView>
  </sheetViews>
  <sheetFormatPr defaultRowHeight="14.5" x14ac:dyDescent="0.35"/>
  <cols>
    <col min="1" max="1" width="6.453125" customWidth="1"/>
    <col min="2" max="2" width="10.54296875" customWidth="1"/>
    <col min="3" max="3" width="11.453125" customWidth="1"/>
    <col min="4" max="4" width="11.54296875" customWidth="1"/>
    <col min="6" max="6" width="11.453125" customWidth="1"/>
    <col min="7" max="7" width="11" customWidth="1"/>
    <col min="8" max="8" width="13.7265625" customWidth="1"/>
    <col min="9" max="9" width="13.1796875" customWidth="1"/>
  </cols>
  <sheetData>
    <row r="1" spans="1:9" ht="28.5" customHeight="1" x14ac:dyDescent="0.35">
      <c r="A1" s="179" t="s">
        <v>300</v>
      </c>
      <c r="B1" s="180"/>
      <c r="C1" s="180"/>
      <c r="D1" s="180"/>
      <c r="E1" s="180"/>
      <c r="F1" s="180"/>
      <c r="G1" s="180"/>
      <c r="H1" s="180"/>
      <c r="I1" s="180"/>
    </row>
    <row r="3" spans="1:9" x14ac:dyDescent="0.35">
      <c r="A3" s="181" t="s">
        <v>301</v>
      </c>
      <c r="B3" s="181"/>
      <c r="C3" s="181"/>
      <c r="D3" s="181"/>
      <c r="E3" s="181"/>
      <c r="F3" s="181"/>
      <c r="G3" s="181"/>
      <c r="H3" s="181"/>
      <c r="I3" s="181"/>
    </row>
    <row r="4" spans="1:9" x14ac:dyDescent="0.35">
      <c r="A4" s="118" t="s">
        <v>281</v>
      </c>
      <c r="B4" s="119"/>
      <c r="C4" s="110"/>
      <c r="D4" s="110"/>
      <c r="E4" s="110"/>
      <c r="F4" s="110"/>
      <c r="G4" s="110"/>
      <c r="H4" s="110"/>
      <c r="I4" s="111"/>
    </row>
    <row r="5" spans="1:9" x14ac:dyDescent="0.35">
      <c r="A5" s="95" t="s">
        <v>280</v>
      </c>
      <c r="B5" s="96"/>
      <c r="C5" s="110"/>
      <c r="D5" s="110"/>
      <c r="E5" s="110"/>
      <c r="F5" s="110"/>
      <c r="G5" s="110"/>
      <c r="H5" s="110"/>
      <c r="I5" s="111"/>
    </row>
    <row r="6" spans="1:9" x14ac:dyDescent="0.35">
      <c r="A6" s="73" t="s">
        <v>279</v>
      </c>
      <c r="B6" s="112"/>
      <c r="C6" s="112"/>
      <c r="D6" s="112"/>
      <c r="E6" s="112"/>
      <c r="F6" s="114" t="s">
        <v>278</v>
      </c>
      <c r="G6" s="114"/>
      <c r="H6" s="120"/>
      <c r="I6" s="121"/>
    </row>
    <row r="7" spans="1:9" x14ac:dyDescent="0.35">
      <c r="A7" s="95" t="s">
        <v>277</v>
      </c>
      <c r="B7" s="96"/>
      <c r="C7" s="110"/>
      <c r="D7" s="110"/>
      <c r="E7" s="110"/>
      <c r="F7" s="110"/>
      <c r="G7" s="110"/>
      <c r="H7" s="110"/>
      <c r="I7" s="111"/>
    </row>
    <row r="8" spans="1:9" x14ac:dyDescent="0.35">
      <c r="A8" s="73" t="s">
        <v>276</v>
      </c>
      <c r="B8" s="112"/>
      <c r="C8" s="112"/>
      <c r="D8" s="112"/>
      <c r="E8" s="112"/>
      <c r="F8" s="74" t="s">
        <v>275</v>
      </c>
      <c r="G8" s="110"/>
      <c r="H8" s="110"/>
      <c r="I8" s="111"/>
    </row>
    <row r="9" spans="1:9" x14ac:dyDescent="0.35">
      <c r="A9" s="75" t="s">
        <v>274</v>
      </c>
      <c r="B9" s="112"/>
      <c r="C9" s="112"/>
      <c r="D9" s="112"/>
      <c r="E9" s="112"/>
      <c r="F9" s="74" t="s">
        <v>273</v>
      </c>
      <c r="G9" s="110"/>
      <c r="H9" s="110"/>
      <c r="I9" s="111"/>
    </row>
    <row r="10" spans="1:9" x14ac:dyDescent="0.35">
      <c r="A10" s="95" t="s">
        <v>272</v>
      </c>
      <c r="B10" s="96"/>
      <c r="C10" s="110"/>
      <c r="D10" s="110"/>
      <c r="E10" s="110"/>
      <c r="F10" s="74" t="s">
        <v>271</v>
      </c>
      <c r="G10" s="110"/>
      <c r="H10" s="110"/>
      <c r="I10" s="111"/>
    </row>
    <row r="11" spans="1:9" x14ac:dyDescent="0.35">
      <c r="A11" s="73" t="s">
        <v>270</v>
      </c>
      <c r="B11" s="112"/>
      <c r="C11" s="112"/>
      <c r="D11" s="112"/>
      <c r="E11" s="72" t="s">
        <v>269</v>
      </c>
      <c r="F11" s="72"/>
      <c r="G11" s="110"/>
      <c r="H11" s="110"/>
      <c r="I11" s="111"/>
    </row>
    <row r="12" spans="1:9" x14ac:dyDescent="0.35">
      <c r="A12" s="95" t="s">
        <v>268</v>
      </c>
      <c r="B12" s="96"/>
      <c r="C12" s="96"/>
      <c r="D12" s="76"/>
      <c r="E12" s="114" t="s">
        <v>267</v>
      </c>
      <c r="F12" s="114"/>
      <c r="G12" s="76"/>
      <c r="H12" s="72" t="s">
        <v>266</v>
      </c>
      <c r="I12" s="77"/>
    </row>
    <row r="13" spans="1:9" ht="10" customHeight="1" x14ac:dyDescent="0.35">
      <c r="A13" s="47"/>
      <c r="B13" s="47"/>
      <c r="C13" s="47"/>
      <c r="D13" s="47"/>
      <c r="E13" s="47"/>
      <c r="F13" s="47"/>
      <c r="G13" s="47"/>
      <c r="H13" s="47"/>
      <c r="I13" s="47"/>
    </row>
    <row r="14" spans="1:9" x14ac:dyDescent="0.35">
      <c r="A14" s="115" t="s">
        <v>265</v>
      </c>
      <c r="B14" s="115"/>
      <c r="C14" s="115"/>
      <c r="D14" s="115"/>
      <c r="E14" s="115"/>
      <c r="F14" s="115"/>
      <c r="G14" s="115"/>
      <c r="H14" s="115"/>
      <c r="I14" s="115"/>
    </row>
    <row r="15" spans="1:9" ht="43" customHeight="1" x14ac:dyDescent="0.35">
      <c r="A15" s="93" t="s">
        <v>302</v>
      </c>
      <c r="B15" s="93"/>
      <c r="C15" s="93"/>
      <c r="D15" s="93"/>
      <c r="E15" s="93"/>
      <c r="F15" s="93"/>
      <c r="G15" s="93"/>
      <c r="H15" s="93"/>
      <c r="I15" s="93"/>
    </row>
    <row r="16" spans="1:9" ht="10" customHeight="1" x14ac:dyDescent="0.35">
      <c r="A16" s="71"/>
      <c r="B16" s="71"/>
      <c r="C16" s="71"/>
      <c r="D16" s="71"/>
      <c r="E16" s="71"/>
      <c r="F16" s="71"/>
      <c r="G16" s="71"/>
      <c r="H16" s="71"/>
      <c r="I16" s="71"/>
    </row>
    <row r="17" spans="1:9" ht="15" customHeight="1" x14ac:dyDescent="0.35">
      <c r="A17" s="109" t="s">
        <v>264</v>
      </c>
      <c r="B17" s="109"/>
      <c r="C17" s="109"/>
      <c r="D17" s="109"/>
      <c r="E17" s="109"/>
      <c r="F17" s="109"/>
      <c r="G17" s="109"/>
      <c r="H17" s="109"/>
      <c r="I17" s="109"/>
    </row>
    <row r="18" spans="1:9" ht="26.5" customHeight="1" x14ac:dyDescent="0.35">
      <c r="A18" s="93" t="s">
        <v>263</v>
      </c>
      <c r="B18" s="93"/>
      <c r="C18" s="93"/>
      <c r="D18" s="93"/>
      <c r="E18" s="93"/>
      <c r="F18" s="93"/>
      <c r="G18" s="93"/>
      <c r="H18" s="93"/>
      <c r="I18" s="93"/>
    </row>
    <row r="19" spans="1:9" ht="6.65" customHeight="1" x14ac:dyDescent="0.35">
      <c r="A19" s="70"/>
      <c r="B19" s="70"/>
      <c r="C19" s="70"/>
      <c r="D19" s="70"/>
      <c r="E19" s="70"/>
      <c r="F19" s="70"/>
      <c r="G19" s="70"/>
      <c r="H19" s="70"/>
      <c r="I19" s="70"/>
    </row>
    <row r="20" spans="1:9" ht="46" customHeight="1" x14ac:dyDescent="0.35">
      <c r="A20" s="91" t="s">
        <v>250</v>
      </c>
      <c r="B20" s="116" t="s">
        <v>262</v>
      </c>
      <c r="C20" s="116"/>
      <c r="D20" s="116"/>
      <c r="E20" s="87" t="s">
        <v>261</v>
      </c>
      <c r="F20" s="87" t="s">
        <v>294</v>
      </c>
      <c r="G20" s="87" t="s">
        <v>295</v>
      </c>
      <c r="H20" s="87" t="s">
        <v>289</v>
      </c>
      <c r="I20" s="87" t="s">
        <v>293</v>
      </c>
    </row>
    <row r="21" spans="1:9" ht="66.650000000000006" customHeight="1" x14ac:dyDescent="0.35">
      <c r="A21" s="69">
        <v>1</v>
      </c>
      <c r="B21" s="117" t="s">
        <v>282</v>
      </c>
      <c r="C21" s="117"/>
      <c r="D21" s="117"/>
      <c r="E21" s="69" t="s">
        <v>283</v>
      </c>
      <c r="F21" s="90">
        <f>'Serviços - Anexo II do TR'!K121</f>
        <v>30472.720000000001</v>
      </c>
      <c r="G21" s="78">
        <f>'Serviços - Anexo II do TR'!J122</f>
        <v>0</v>
      </c>
      <c r="H21" s="78">
        <f>'BDI - Anexo I do TR'!B23:B23</f>
        <v>0.25750000000000001</v>
      </c>
      <c r="I21" s="92">
        <f>'Serviços - Anexo II do TR'!K125</f>
        <v>38319.449999999997</v>
      </c>
    </row>
    <row r="22" spans="1:9" ht="10" customHeight="1" x14ac:dyDescent="0.35">
      <c r="A22" s="47"/>
      <c r="B22" s="47"/>
      <c r="C22" s="47"/>
      <c r="D22" s="47"/>
      <c r="E22" s="47"/>
      <c r="F22" s="47"/>
      <c r="G22" s="47"/>
      <c r="H22" s="47"/>
      <c r="I22" s="47"/>
    </row>
    <row r="23" spans="1:9" ht="19" customHeight="1" x14ac:dyDescent="0.35">
      <c r="A23" s="113" t="s">
        <v>260</v>
      </c>
      <c r="B23" s="113"/>
      <c r="C23" s="113"/>
      <c r="D23" s="113"/>
      <c r="E23" s="113"/>
      <c r="F23" s="113"/>
      <c r="G23" s="113"/>
      <c r="H23" s="113"/>
      <c r="I23" s="113"/>
    </row>
    <row r="24" spans="1:9" ht="43.5" customHeight="1" x14ac:dyDescent="0.35">
      <c r="A24" s="93" t="s">
        <v>259</v>
      </c>
      <c r="B24" s="93"/>
      <c r="C24" s="93"/>
      <c r="D24" s="93"/>
      <c r="E24" s="93"/>
      <c r="F24" s="93"/>
      <c r="G24" s="93"/>
      <c r="H24" s="93"/>
      <c r="I24" s="93"/>
    </row>
    <row r="25" spans="1:9" ht="30" customHeight="1" x14ac:dyDescent="0.35">
      <c r="A25" s="93" t="s">
        <v>284</v>
      </c>
      <c r="B25" s="93"/>
      <c r="C25" s="93"/>
      <c r="D25" s="93"/>
      <c r="E25" s="93"/>
      <c r="F25" s="93"/>
      <c r="G25" s="93"/>
      <c r="H25" s="93"/>
      <c r="I25" s="93"/>
    </row>
    <row r="26" spans="1:9" ht="30" customHeight="1" x14ac:dyDescent="0.35">
      <c r="A26" s="94" t="s">
        <v>258</v>
      </c>
      <c r="B26" s="94"/>
      <c r="C26" s="94"/>
      <c r="D26" s="94"/>
      <c r="E26" s="94"/>
      <c r="F26" s="94"/>
      <c r="G26" s="94"/>
      <c r="H26" s="94"/>
      <c r="I26" s="94"/>
    </row>
    <row r="27" spans="1:9" ht="10" customHeight="1" x14ac:dyDescent="0.35">
      <c r="A27" s="47"/>
      <c r="B27" s="47"/>
      <c r="C27" s="47"/>
      <c r="D27" s="47"/>
      <c r="E27" s="47"/>
      <c r="F27" s="47"/>
      <c r="G27" s="47"/>
      <c r="H27" s="47"/>
      <c r="I27" s="47"/>
    </row>
    <row r="28" spans="1:9" x14ac:dyDescent="0.35">
      <c r="A28" s="98" t="s">
        <v>257</v>
      </c>
      <c r="B28" s="99"/>
      <c r="C28" s="99"/>
      <c r="D28" s="100">
        <f>I21</f>
        <v>38319.449999999997</v>
      </c>
      <c r="E28" s="100"/>
      <c r="F28" s="101" t="s">
        <v>286</v>
      </c>
      <c r="G28" s="101"/>
      <c r="H28" s="101"/>
      <c r="I28" s="102"/>
    </row>
    <row r="29" spans="1:9" ht="10" customHeight="1" x14ac:dyDescent="0.35">
      <c r="A29" s="47"/>
      <c r="B29" s="47"/>
      <c r="C29" s="47"/>
      <c r="D29" s="47"/>
      <c r="E29" s="47"/>
      <c r="F29" s="47"/>
      <c r="G29" s="47"/>
      <c r="H29" s="47"/>
      <c r="I29" s="47"/>
    </row>
    <row r="30" spans="1:9" ht="10" customHeight="1" x14ac:dyDescent="0.35">
      <c r="A30" s="47"/>
      <c r="B30" s="47"/>
      <c r="C30" s="47"/>
      <c r="D30" s="47"/>
      <c r="E30" s="47"/>
      <c r="F30" s="47"/>
      <c r="G30" s="47"/>
      <c r="H30" s="47"/>
      <c r="I30" s="47"/>
    </row>
    <row r="31" spans="1:9" x14ac:dyDescent="0.35">
      <c r="A31" s="47"/>
      <c r="B31" s="47"/>
      <c r="C31" s="47"/>
      <c r="D31" s="47"/>
      <c r="E31" s="105" t="s">
        <v>285</v>
      </c>
      <c r="F31" s="106"/>
      <c r="G31" s="107">
        <f ca="1">TODAY()</f>
        <v>44589</v>
      </c>
      <c r="H31" s="107"/>
      <c r="I31" s="108"/>
    </row>
    <row r="32" spans="1:9" x14ac:dyDescent="0.35">
      <c r="A32" s="47"/>
      <c r="B32" s="47"/>
      <c r="C32" s="47"/>
      <c r="D32" s="47"/>
      <c r="E32" s="47"/>
      <c r="F32" s="47"/>
      <c r="G32" s="47"/>
      <c r="H32" s="47"/>
      <c r="I32" s="47"/>
    </row>
    <row r="33" spans="1:9" x14ac:dyDescent="0.35">
      <c r="A33" s="103" t="s">
        <v>256</v>
      </c>
      <c r="B33" s="103"/>
      <c r="C33" s="104"/>
      <c r="D33" s="104"/>
      <c r="E33" s="104"/>
      <c r="F33" s="47"/>
      <c r="G33" s="47"/>
      <c r="H33" s="47"/>
      <c r="I33" s="47"/>
    </row>
    <row r="34" spans="1:9" x14ac:dyDescent="0.35">
      <c r="A34" s="68"/>
      <c r="B34" s="68"/>
      <c r="C34" s="97" t="s">
        <v>287</v>
      </c>
      <c r="D34" s="97"/>
      <c r="E34" s="97"/>
      <c r="F34" s="47"/>
      <c r="G34" s="47"/>
      <c r="H34" s="47"/>
      <c r="I34" s="47"/>
    </row>
    <row r="35" spans="1:9" x14ac:dyDescent="0.35">
      <c r="A35" s="47"/>
      <c r="B35" s="47"/>
      <c r="C35" s="97" t="s">
        <v>288</v>
      </c>
      <c r="D35" s="97"/>
      <c r="E35" s="97"/>
      <c r="F35" s="47"/>
      <c r="G35" s="47"/>
      <c r="H35" s="47"/>
      <c r="I35" s="47"/>
    </row>
  </sheetData>
  <mergeCells count="41">
    <mergeCell ref="A1:I1"/>
    <mergeCell ref="A3:I3"/>
    <mergeCell ref="A4:B4"/>
    <mergeCell ref="A5:B5"/>
    <mergeCell ref="A7:B7"/>
    <mergeCell ref="A10:B10"/>
    <mergeCell ref="C4:I4"/>
    <mergeCell ref="C5:I5"/>
    <mergeCell ref="F6:G6"/>
    <mergeCell ref="C7:I7"/>
    <mergeCell ref="G9:I9"/>
    <mergeCell ref="G10:I10"/>
    <mergeCell ref="H6:I6"/>
    <mergeCell ref="C10:E10"/>
    <mergeCell ref="G11:I11"/>
    <mergeCell ref="B11:D11"/>
    <mergeCell ref="A23:I23"/>
    <mergeCell ref="B6:E6"/>
    <mergeCell ref="B8:E8"/>
    <mergeCell ref="E12:F12"/>
    <mergeCell ref="A14:I14"/>
    <mergeCell ref="A15:I15"/>
    <mergeCell ref="B9:E9"/>
    <mergeCell ref="G8:I8"/>
    <mergeCell ref="B20:D20"/>
    <mergeCell ref="B21:D21"/>
    <mergeCell ref="C35:E35"/>
    <mergeCell ref="A28:C28"/>
    <mergeCell ref="D28:E28"/>
    <mergeCell ref="F28:I28"/>
    <mergeCell ref="A33:B33"/>
    <mergeCell ref="C33:E33"/>
    <mergeCell ref="E31:F31"/>
    <mergeCell ref="G31:I31"/>
    <mergeCell ref="A24:I24"/>
    <mergeCell ref="A25:I25"/>
    <mergeCell ref="A26:I26"/>
    <mergeCell ref="A12:C12"/>
    <mergeCell ref="C34:E34"/>
    <mergeCell ref="A17:I17"/>
    <mergeCell ref="A18:I18"/>
  </mergeCells>
  <pageMargins left="0.51181102362204722" right="0.51181102362204722" top="0.78740157480314965" bottom="0.78740157480314965" header="0.31496062992125984" footer="0.31496062992125984"/>
  <pageSetup paperSize="9" scale="9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7" r:id="rId4" name="Check Box 7">
              <controlPr defaultSize="0" autoFill="0" autoLine="0" autoPict="0">
                <anchor moveWithCells="1">
                  <from>
                    <xdr:col>7</xdr:col>
                    <xdr:colOff>0</xdr:colOff>
                    <xdr:row>6</xdr:row>
                    <xdr:rowOff>12700</xdr:rowOff>
                  </from>
                  <to>
                    <xdr:col>7</xdr:col>
                    <xdr:colOff>774700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5" name="Check Box 8">
              <controlPr defaultSize="0" autoFill="0" autoLine="0" autoPict="0">
                <anchor moveWithCells="1">
                  <from>
                    <xdr:col>7</xdr:col>
                    <xdr:colOff>793750</xdr:colOff>
                    <xdr:row>6</xdr:row>
                    <xdr:rowOff>12700</xdr:rowOff>
                  </from>
                  <to>
                    <xdr:col>9</xdr:col>
                    <xdr:colOff>0</xdr:colOff>
                    <xdr:row>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9"/>
  <sheetViews>
    <sheetView view="pageBreakPreview" zoomScale="80" zoomScaleNormal="80" zoomScaleSheetLayoutView="80" workbookViewId="0">
      <selection activeCell="J6" sqref="J6"/>
    </sheetView>
  </sheetViews>
  <sheetFormatPr defaultRowHeight="14.5" x14ac:dyDescent="0.35"/>
  <cols>
    <col min="1" max="1" width="41.453125" customWidth="1"/>
    <col min="2" max="2" width="15.54296875" customWidth="1"/>
  </cols>
  <sheetData>
    <row r="1" spans="1:20" ht="28.5" customHeight="1" x14ac:dyDescent="0.35">
      <c r="A1" s="179" t="s">
        <v>300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</row>
    <row r="3" spans="1:20" ht="37.5" customHeight="1" x14ac:dyDescent="0.4">
      <c r="A3" s="131" t="s">
        <v>252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</row>
    <row r="4" spans="1:20" x14ac:dyDescent="0.35">
      <c r="A4" s="1"/>
      <c r="B4" s="2"/>
      <c r="C4" s="2"/>
      <c r="D4" s="2"/>
      <c r="E4" s="2"/>
      <c r="F4" s="3"/>
      <c r="G4" s="4"/>
      <c r="H4" s="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7"/>
    </row>
    <row r="5" spans="1:20" ht="15.5" x14ac:dyDescent="0.35">
      <c r="A5" s="149" t="s">
        <v>119</v>
      </c>
      <c r="B5" s="150"/>
      <c r="C5" s="150"/>
      <c r="D5" s="150"/>
      <c r="E5" s="150"/>
      <c r="F5" s="150"/>
      <c r="G5" s="150"/>
      <c r="H5" s="150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</row>
    <row r="6" spans="1:20" ht="15.5" x14ac:dyDescent="0.35">
      <c r="A6" s="8" t="s">
        <v>120</v>
      </c>
      <c r="B6" s="9"/>
      <c r="C6" s="9"/>
      <c r="D6" s="10"/>
      <c r="E6" s="10"/>
      <c r="F6" s="10"/>
      <c r="G6" s="10"/>
      <c r="H6" s="10"/>
      <c r="I6" s="11"/>
      <c r="J6" s="6"/>
      <c r="K6" s="6"/>
      <c r="L6" s="6"/>
      <c r="M6" s="6"/>
      <c r="N6" s="6"/>
      <c r="O6" s="6"/>
      <c r="P6" s="6"/>
      <c r="Q6" s="6"/>
      <c r="R6" s="6"/>
      <c r="S6" s="6"/>
      <c r="T6" s="7"/>
    </row>
    <row r="7" spans="1:20" ht="15.5" x14ac:dyDescent="0.35">
      <c r="A7" s="149"/>
      <c r="B7" s="150"/>
      <c r="C7" s="150"/>
      <c r="D7" s="150"/>
      <c r="E7" s="150"/>
      <c r="F7" s="150"/>
      <c r="G7" s="150"/>
      <c r="H7" s="150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</row>
    <row r="8" spans="1:20" ht="15" thickBot="1" x14ac:dyDescent="0.4">
      <c r="A8" s="12" t="s">
        <v>121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</row>
    <row r="9" spans="1:20" ht="46.5" customHeight="1" thickTop="1" thickBot="1" x14ac:dyDescent="0.4">
      <c r="A9" s="151" t="s">
        <v>122</v>
      </c>
      <c r="B9" s="151"/>
      <c r="C9" s="152" t="s">
        <v>123</v>
      </c>
      <c r="D9" s="152"/>
      <c r="E9" s="152"/>
      <c r="F9" s="153" t="s">
        <v>124</v>
      </c>
      <c r="G9" s="153"/>
      <c r="H9" s="153"/>
      <c r="I9" s="153" t="s">
        <v>125</v>
      </c>
      <c r="J9" s="153"/>
      <c r="K9" s="153"/>
      <c r="L9" s="153" t="s">
        <v>126</v>
      </c>
      <c r="M9" s="153"/>
      <c r="N9" s="153"/>
      <c r="O9" s="153" t="s">
        <v>127</v>
      </c>
      <c r="P9" s="153"/>
      <c r="Q9" s="153"/>
      <c r="R9" s="153" t="s">
        <v>128</v>
      </c>
      <c r="S9" s="153"/>
      <c r="T9" s="153"/>
    </row>
    <row r="10" spans="1:20" ht="19" thickTop="1" thickBot="1" x14ac:dyDescent="0.4">
      <c r="A10" s="15" t="s">
        <v>129</v>
      </c>
      <c r="B10" s="16" t="s">
        <v>130</v>
      </c>
      <c r="C10" s="44" t="s">
        <v>131</v>
      </c>
      <c r="D10" s="44" t="s">
        <v>132</v>
      </c>
      <c r="E10" s="44" t="s">
        <v>133</v>
      </c>
      <c r="F10" s="44" t="s">
        <v>131</v>
      </c>
      <c r="G10" s="44" t="s">
        <v>132</v>
      </c>
      <c r="H10" s="44" t="s">
        <v>133</v>
      </c>
      <c r="I10" s="44" t="s">
        <v>131</v>
      </c>
      <c r="J10" s="44" t="s">
        <v>132</v>
      </c>
      <c r="K10" s="44" t="s">
        <v>133</v>
      </c>
      <c r="L10" s="44" t="s">
        <v>131</v>
      </c>
      <c r="M10" s="44" t="s">
        <v>132</v>
      </c>
      <c r="N10" s="44" t="s">
        <v>133</v>
      </c>
      <c r="O10" s="44" t="s">
        <v>131</v>
      </c>
      <c r="P10" s="44" t="s">
        <v>132</v>
      </c>
      <c r="Q10" s="44" t="s">
        <v>133</v>
      </c>
      <c r="R10" s="44" t="s">
        <v>131</v>
      </c>
      <c r="S10" s="44" t="s">
        <v>132</v>
      </c>
      <c r="T10" s="44" t="s">
        <v>133</v>
      </c>
    </row>
    <row r="11" spans="1:20" ht="18.5" thickTop="1" x14ac:dyDescent="0.35">
      <c r="A11" s="17" t="s">
        <v>134</v>
      </c>
      <c r="B11" s="79">
        <v>4</v>
      </c>
      <c r="C11" s="45">
        <v>3</v>
      </c>
      <c r="D11" s="45">
        <v>4</v>
      </c>
      <c r="E11" s="45">
        <v>5.5</v>
      </c>
      <c r="F11" s="82">
        <v>3.8</v>
      </c>
      <c r="G11" s="82">
        <v>4.01</v>
      </c>
      <c r="H11" s="82">
        <v>4.67</v>
      </c>
      <c r="I11" s="45">
        <v>3.43</v>
      </c>
      <c r="J11" s="45">
        <v>4.93</v>
      </c>
      <c r="K11" s="45">
        <v>6.71</v>
      </c>
      <c r="L11" s="45">
        <v>1.5</v>
      </c>
      <c r="M11" s="45">
        <v>3.45</v>
      </c>
      <c r="N11" s="45">
        <v>4.49</v>
      </c>
      <c r="O11" s="45">
        <v>5.29</v>
      </c>
      <c r="P11" s="45">
        <v>5.92</v>
      </c>
      <c r="Q11" s="45">
        <v>7.93</v>
      </c>
      <c r="R11" s="45">
        <v>4</v>
      </c>
      <c r="S11" s="45">
        <v>5.52</v>
      </c>
      <c r="T11" s="45" t="s">
        <v>135</v>
      </c>
    </row>
    <row r="12" spans="1:20" ht="18" x14ac:dyDescent="0.35">
      <c r="A12" s="18" t="s">
        <v>136</v>
      </c>
      <c r="B12" s="79">
        <v>0.8</v>
      </c>
      <c r="C12" s="45">
        <v>0.8</v>
      </c>
      <c r="D12" s="45">
        <v>0.8</v>
      </c>
      <c r="E12" s="45">
        <v>1</v>
      </c>
      <c r="F12" s="82">
        <v>0.32</v>
      </c>
      <c r="G12" s="82">
        <v>0.4</v>
      </c>
      <c r="H12" s="82">
        <v>0.74</v>
      </c>
      <c r="I12" s="45">
        <v>0.28000000000000003</v>
      </c>
      <c r="J12" s="45">
        <v>0.49</v>
      </c>
      <c r="K12" s="45">
        <v>0.75</v>
      </c>
      <c r="L12" s="45">
        <v>0.3</v>
      </c>
      <c r="M12" s="45">
        <v>0.48</v>
      </c>
      <c r="N12" s="45">
        <v>0.82</v>
      </c>
      <c r="O12" s="45">
        <v>0.25</v>
      </c>
      <c r="P12" s="45">
        <v>0.51</v>
      </c>
      <c r="Q12" s="45">
        <v>0.56000000000000005</v>
      </c>
      <c r="R12" s="45">
        <v>0.81</v>
      </c>
      <c r="S12" s="45">
        <v>1.22</v>
      </c>
      <c r="T12" s="45">
        <v>1.99</v>
      </c>
    </row>
    <row r="13" spans="1:20" ht="18" x14ac:dyDescent="0.35">
      <c r="A13" s="18" t="s">
        <v>118</v>
      </c>
      <c r="B13" s="79">
        <v>0.97</v>
      </c>
      <c r="C13" s="45">
        <v>0.97</v>
      </c>
      <c r="D13" s="45">
        <v>1.27</v>
      </c>
      <c r="E13" s="45">
        <v>1.27</v>
      </c>
      <c r="F13" s="82">
        <v>0.5</v>
      </c>
      <c r="G13" s="82">
        <v>0.56000000000000005</v>
      </c>
      <c r="H13" s="82">
        <v>0.97</v>
      </c>
      <c r="I13" s="45">
        <v>1</v>
      </c>
      <c r="J13" s="45">
        <v>1.39</v>
      </c>
      <c r="K13" s="45">
        <v>1.74</v>
      </c>
      <c r="L13" s="45">
        <v>0.56000000000000005</v>
      </c>
      <c r="M13" s="45">
        <v>0.85</v>
      </c>
      <c r="N13" s="45">
        <v>0.89</v>
      </c>
      <c r="O13" s="45">
        <v>1</v>
      </c>
      <c r="P13" s="45">
        <v>1.48</v>
      </c>
      <c r="Q13" s="45">
        <v>1.97</v>
      </c>
      <c r="R13" s="45">
        <v>1.46</v>
      </c>
      <c r="S13" s="45">
        <v>2.3199999999999998</v>
      </c>
      <c r="T13" s="45">
        <v>3.16</v>
      </c>
    </row>
    <row r="14" spans="1:20" ht="18" x14ac:dyDescent="0.35">
      <c r="A14" s="18" t="s">
        <v>137</v>
      </c>
      <c r="B14" s="79">
        <v>0.59</v>
      </c>
      <c r="C14" s="45">
        <v>0.59</v>
      </c>
      <c r="D14" s="45">
        <v>1.23</v>
      </c>
      <c r="E14" s="45">
        <v>1.39</v>
      </c>
      <c r="F14" s="82">
        <v>1.02</v>
      </c>
      <c r="G14" s="82">
        <v>1.1100000000000001</v>
      </c>
      <c r="H14" s="82">
        <v>1.21</v>
      </c>
      <c r="I14" s="45">
        <v>0.94</v>
      </c>
      <c r="J14" s="45">
        <v>0.99</v>
      </c>
      <c r="K14" s="45">
        <v>1.17</v>
      </c>
      <c r="L14" s="45">
        <v>0.85</v>
      </c>
      <c r="M14" s="45">
        <v>0.85</v>
      </c>
      <c r="N14" s="45">
        <v>1.1100000000000001</v>
      </c>
      <c r="O14" s="45">
        <v>1.01</v>
      </c>
      <c r="P14" s="45">
        <v>1.07</v>
      </c>
      <c r="Q14" s="45">
        <v>1.1100000000000001</v>
      </c>
      <c r="R14" s="45">
        <v>0.94</v>
      </c>
      <c r="S14" s="45">
        <v>1.02</v>
      </c>
      <c r="T14" s="45">
        <v>1.33</v>
      </c>
    </row>
    <row r="15" spans="1:20" ht="18.5" thickBot="1" x14ac:dyDescent="0.4">
      <c r="A15" s="19" t="s">
        <v>138</v>
      </c>
      <c r="B15" s="80">
        <v>6.2</v>
      </c>
      <c r="C15" s="46">
        <v>6.16</v>
      </c>
      <c r="D15" s="46">
        <v>7.4</v>
      </c>
      <c r="E15" s="46">
        <v>8.9600000000000009</v>
      </c>
      <c r="F15" s="83">
        <v>6.64</v>
      </c>
      <c r="G15" s="83">
        <v>7.3</v>
      </c>
      <c r="H15" s="83">
        <v>8.69</v>
      </c>
      <c r="I15" s="46">
        <v>6.74</v>
      </c>
      <c r="J15" s="46">
        <v>8.0399999999999991</v>
      </c>
      <c r="K15" s="46">
        <v>9.4</v>
      </c>
      <c r="L15" s="46">
        <v>3.5</v>
      </c>
      <c r="M15" s="46">
        <v>5.1100000000000003</v>
      </c>
      <c r="N15" s="46">
        <v>6.22</v>
      </c>
      <c r="O15" s="46">
        <v>8</v>
      </c>
      <c r="P15" s="46">
        <v>8.31</v>
      </c>
      <c r="Q15" s="46">
        <v>9.51</v>
      </c>
      <c r="R15" s="46">
        <v>7.14</v>
      </c>
      <c r="S15" s="46">
        <v>8.4</v>
      </c>
      <c r="T15" s="46">
        <v>10.43</v>
      </c>
    </row>
    <row r="16" spans="1:20" ht="19" thickTop="1" thickBot="1" x14ac:dyDescent="0.4">
      <c r="A16" s="20" t="s">
        <v>139</v>
      </c>
      <c r="B16" s="79">
        <v>5.65</v>
      </c>
      <c r="C16" s="142" t="s">
        <v>140</v>
      </c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</row>
    <row r="17" spans="1:20" ht="19" thickTop="1" thickBot="1" x14ac:dyDescent="0.4">
      <c r="A17" s="20" t="s">
        <v>141</v>
      </c>
      <c r="B17" s="81">
        <v>4.5</v>
      </c>
      <c r="C17" s="142" t="s">
        <v>142</v>
      </c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</row>
    <row r="18" spans="1:20" ht="15.5" thickTop="1" thickBot="1" x14ac:dyDescent="0.4">
      <c r="A18" s="21"/>
      <c r="B18" s="22"/>
      <c r="C18" s="23"/>
      <c r="D18" s="23"/>
      <c r="E18" s="23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ht="15" thickBot="1" x14ac:dyDescent="0.4">
      <c r="A19" s="143" t="s">
        <v>143</v>
      </c>
      <c r="B19" s="144"/>
      <c r="C19" s="144"/>
      <c r="D19" s="145"/>
      <c r="E19" s="24"/>
      <c r="F19" s="146" t="s">
        <v>144</v>
      </c>
      <c r="G19" s="147"/>
      <c r="H19" s="147"/>
      <c r="I19" s="147"/>
      <c r="J19" s="147"/>
      <c r="K19" s="147"/>
      <c r="L19" s="147"/>
      <c r="M19" s="147"/>
      <c r="N19" s="148"/>
      <c r="O19" s="25"/>
      <c r="P19" s="25"/>
      <c r="Q19" s="25"/>
      <c r="R19" s="25"/>
      <c r="S19" s="25"/>
      <c r="T19" s="25"/>
    </row>
    <row r="20" spans="1:20" ht="18" customHeight="1" thickBot="1" x14ac:dyDescent="0.4">
      <c r="A20" s="154" t="s">
        <v>145</v>
      </c>
      <c r="B20" s="155"/>
      <c r="C20" s="155"/>
      <c r="D20" s="156"/>
      <c r="E20" s="24"/>
      <c r="F20" s="146" t="s">
        <v>146</v>
      </c>
      <c r="G20" s="147"/>
      <c r="H20" s="147"/>
      <c r="I20" s="147"/>
      <c r="J20" s="147"/>
      <c r="K20" s="147"/>
      <c r="L20" s="61" t="s">
        <v>131</v>
      </c>
      <c r="M20" s="62" t="s">
        <v>132</v>
      </c>
      <c r="N20" s="63" t="s">
        <v>133</v>
      </c>
      <c r="O20" s="25"/>
      <c r="P20" s="25"/>
      <c r="Q20" s="25"/>
      <c r="R20" s="25"/>
      <c r="S20" s="25"/>
      <c r="T20" s="25"/>
    </row>
    <row r="21" spans="1:20" ht="24.75" customHeight="1" x14ac:dyDescent="0.35">
      <c r="A21" s="133" t="s">
        <v>147</v>
      </c>
      <c r="B21" s="134"/>
      <c r="C21" s="134"/>
      <c r="D21" s="135"/>
      <c r="E21" s="24"/>
      <c r="F21" s="136" t="s">
        <v>123</v>
      </c>
      <c r="G21" s="137"/>
      <c r="H21" s="137"/>
      <c r="I21" s="137"/>
      <c r="J21" s="137"/>
      <c r="K21" s="138"/>
      <c r="L21" s="84">
        <v>20.34</v>
      </c>
      <c r="M21" s="84">
        <v>22.12</v>
      </c>
      <c r="N21" s="84">
        <v>25</v>
      </c>
      <c r="O21" s="25"/>
      <c r="P21" s="25"/>
      <c r="Q21" s="25"/>
      <c r="R21" s="25"/>
      <c r="S21" s="25"/>
      <c r="T21" s="25"/>
    </row>
    <row r="22" spans="1:20" ht="19.5" customHeight="1" thickBot="1" x14ac:dyDescent="0.4">
      <c r="A22" s="133" t="s">
        <v>148</v>
      </c>
      <c r="B22" s="134"/>
      <c r="C22" s="134"/>
      <c r="D22" s="135"/>
      <c r="E22" s="25"/>
      <c r="F22" s="124" t="s">
        <v>149</v>
      </c>
      <c r="G22" s="125"/>
      <c r="H22" s="125"/>
      <c r="I22" s="125"/>
      <c r="J22" s="125"/>
      <c r="K22" s="126"/>
      <c r="L22" s="85">
        <v>19.600000000000001</v>
      </c>
      <c r="M22" s="85">
        <v>20.97</v>
      </c>
      <c r="N22" s="85">
        <v>24.23</v>
      </c>
      <c r="O22" s="25"/>
      <c r="P22" s="25"/>
      <c r="Q22" s="25"/>
      <c r="R22" s="25"/>
      <c r="S22" s="25"/>
      <c r="T22" s="25"/>
    </row>
    <row r="23" spans="1:20" ht="21" thickTop="1" thickBot="1" x14ac:dyDescent="0.4">
      <c r="A23" s="64" t="s">
        <v>150</v>
      </c>
      <c r="B23" s="122">
        <f>ROUND(((1+(B11+B12+B13)/100)*((1+B14/100)*(1+B15/100))/(1-(B16+B17)/100))-1,4)</f>
        <v>0.25750000000000001</v>
      </c>
      <c r="C23" s="122"/>
      <c r="D23" s="123"/>
      <c r="E23" s="25"/>
      <c r="F23" s="124" t="s">
        <v>151</v>
      </c>
      <c r="G23" s="125"/>
      <c r="H23" s="125"/>
      <c r="I23" s="125"/>
      <c r="J23" s="125"/>
      <c r="K23" s="126"/>
      <c r="L23" s="85">
        <v>20.76</v>
      </c>
      <c r="M23" s="85">
        <v>24.18</v>
      </c>
      <c r="N23" s="85">
        <v>26.44</v>
      </c>
      <c r="O23" s="25"/>
      <c r="P23" s="25"/>
      <c r="Q23" s="25"/>
      <c r="R23" s="25"/>
      <c r="S23" s="25"/>
      <c r="T23" s="25"/>
    </row>
    <row r="24" spans="1:20" ht="18.5" thickTop="1" x14ac:dyDescent="0.35">
      <c r="A24" s="139" t="s">
        <v>152</v>
      </c>
      <c r="B24" s="140"/>
      <c r="C24" s="140"/>
      <c r="D24" s="141"/>
      <c r="E24" s="25"/>
      <c r="F24" s="124" t="s">
        <v>153</v>
      </c>
      <c r="G24" s="125"/>
      <c r="H24" s="125"/>
      <c r="I24" s="125"/>
      <c r="J24" s="125"/>
      <c r="K24" s="126"/>
      <c r="L24" s="85">
        <v>24</v>
      </c>
      <c r="M24" s="85">
        <v>25.84</v>
      </c>
      <c r="N24" s="85">
        <v>27.86</v>
      </c>
      <c r="O24" s="25"/>
      <c r="P24" s="25"/>
      <c r="Q24" s="25"/>
      <c r="R24" s="25"/>
      <c r="S24" s="25"/>
      <c r="T24" s="25"/>
    </row>
    <row r="25" spans="1:20" x14ac:dyDescent="0.35">
      <c r="A25" s="26"/>
      <c r="B25" s="27"/>
      <c r="C25" s="27"/>
      <c r="D25" s="28"/>
      <c r="E25" s="25"/>
      <c r="F25" s="124" t="s">
        <v>154</v>
      </c>
      <c r="G25" s="125"/>
      <c r="H25" s="125"/>
      <c r="I25" s="125"/>
      <c r="J25" s="125"/>
      <c r="K25" s="126"/>
      <c r="L25" s="85">
        <v>22.8</v>
      </c>
      <c r="M25" s="85">
        <v>27.48</v>
      </c>
      <c r="N25" s="85">
        <v>30.95</v>
      </c>
      <c r="O25" s="25"/>
      <c r="P25" s="25"/>
      <c r="Q25" s="25"/>
      <c r="R25" s="25"/>
      <c r="S25" s="25"/>
      <c r="T25" s="25"/>
    </row>
    <row r="26" spans="1:20" x14ac:dyDescent="0.35">
      <c r="A26" s="29"/>
      <c r="B26" s="30"/>
      <c r="C26" s="30"/>
      <c r="D26" s="31"/>
      <c r="E26" s="25"/>
      <c r="F26" s="127" t="s">
        <v>155</v>
      </c>
      <c r="G26" s="128"/>
      <c r="H26" s="128"/>
      <c r="I26" s="128"/>
      <c r="J26" s="128"/>
      <c r="K26" s="129"/>
      <c r="L26" s="86">
        <v>11.1</v>
      </c>
      <c r="M26" s="86">
        <v>14.02</v>
      </c>
      <c r="N26" s="86">
        <v>16.8</v>
      </c>
      <c r="O26" s="25"/>
      <c r="P26" s="25"/>
      <c r="Q26" s="25"/>
      <c r="R26" s="25"/>
      <c r="S26" s="25"/>
      <c r="T26" s="25"/>
    </row>
    <row r="27" spans="1:20" ht="22.5" customHeight="1" x14ac:dyDescent="0.35">
      <c r="A27" s="32"/>
      <c r="B27" s="33"/>
      <c r="C27" s="33"/>
      <c r="D27" s="34"/>
      <c r="E27" s="25"/>
      <c r="F27" s="25" t="s">
        <v>156</v>
      </c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15" thickBot="1" x14ac:dyDescent="0.4">
      <c r="A29" s="35" t="s">
        <v>157</v>
      </c>
      <c r="B29" s="36"/>
      <c r="C29" s="36"/>
      <c r="D29" s="36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x14ac:dyDescent="0.35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x14ac:dyDescent="0.35">
      <c r="A31" s="177" t="s">
        <v>158</v>
      </c>
      <c r="B31" s="177"/>
      <c r="C31" s="177"/>
      <c r="D31" s="177"/>
      <c r="E31" s="177"/>
      <c r="F31" s="177"/>
      <c r="G31" s="177"/>
      <c r="H31" s="177"/>
      <c r="I31" s="177"/>
      <c r="J31" s="38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x14ac:dyDescent="0.35">
      <c r="A32" s="177" t="s">
        <v>159</v>
      </c>
      <c r="B32" s="177"/>
      <c r="C32" s="177"/>
      <c r="D32" s="177"/>
      <c r="E32" s="177"/>
      <c r="F32" s="177"/>
      <c r="G32" s="177"/>
      <c r="H32" s="177"/>
      <c r="I32" s="177"/>
      <c r="J32" s="39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1:20" x14ac:dyDescent="0.35">
      <c r="A33" s="177" t="s">
        <v>160</v>
      </c>
      <c r="B33" s="177"/>
      <c r="C33" s="177"/>
      <c r="D33" s="177"/>
      <c r="E33" s="177"/>
      <c r="F33" s="177"/>
      <c r="G33" s="177"/>
      <c r="H33" s="177"/>
      <c r="I33" s="177"/>
      <c r="J33" s="39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1:20" x14ac:dyDescent="0.35">
      <c r="A34" s="177" t="s">
        <v>161</v>
      </c>
      <c r="B34" s="177"/>
      <c r="C34" s="177"/>
      <c r="D34" s="177"/>
      <c r="E34" s="177"/>
      <c r="F34" s="177"/>
      <c r="G34" s="177"/>
      <c r="H34" s="177"/>
      <c r="I34" s="177"/>
      <c r="J34" s="38"/>
      <c r="K34" s="25"/>
      <c r="L34" s="25"/>
      <c r="M34" s="25"/>
      <c r="N34" s="21"/>
      <c r="O34" s="21"/>
      <c r="P34" s="21"/>
      <c r="Q34" s="21"/>
      <c r="R34" s="21"/>
      <c r="S34" s="21"/>
      <c r="T34" s="21"/>
    </row>
    <row r="35" spans="1:20" x14ac:dyDescent="0.35">
      <c r="A35" s="177" t="s">
        <v>162</v>
      </c>
      <c r="B35" s="177"/>
      <c r="C35" s="177"/>
      <c r="D35" s="177"/>
      <c r="E35" s="177"/>
      <c r="F35" s="177"/>
      <c r="G35" s="177"/>
      <c r="H35" s="177"/>
      <c r="I35" s="177"/>
      <c r="J35" s="38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x14ac:dyDescent="0.35">
      <c r="A36" s="40"/>
      <c r="B36" s="41"/>
      <c r="C36" s="41"/>
      <c r="D36" s="41"/>
      <c r="E36" s="41"/>
      <c r="F36" s="41"/>
      <c r="G36" s="41"/>
      <c r="H36" s="40"/>
      <c r="I36" s="41"/>
      <c r="J36" s="42"/>
      <c r="K36" s="42"/>
      <c r="L36" s="43"/>
      <c r="M36" s="43"/>
      <c r="N36" s="43"/>
      <c r="O36" s="43"/>
      <c r="P36" s="43" t="s">
        <v>163</v>
      </c>
      <c r="Q36" s="43"/>
      <c r="R36" s="41"/>
      <c r="S36" s="41"/>
      <c r="T36" s="41"/>
    </row>
    <row r="37" spans="1:20" x14ac:dyDescent="0.35">
      <c r="A37" s="40"/>
      <c r="B37" s="41"/>
      <c r="C37" s="41"/>
      <c r="D37" s="41"/>
      <c r="E37" s="41"/>
      <c r="F37" s="41"/>
      <c r="G37" s="41"/>
      <c r="H37" s="40"/>
      <c r="I37" s="41"/>
      <c r="J37" s="42"/>
      <c r="K37" s="42"/>
      <c r="L37" s="43"/>
      <c r="M37" s="43"/>
      <c r="N37" s="130"/>
      <c r="O37" s="130"/>
      <c r="P37" s="130"/>
      <c r="Q37" s="130"/>
      <c r="R37" s="130"/>
      <c r="S37" s="41"/>
      <c r="T37" s="41"/>
    </row>
    <row r="38" spans="1:20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59" customHeight="1" x14ac:dyDescent="0.35">
      <c r="A39" s="178" t="s">
        <v>164</v>
      </c>
      <c r="B39" s="178"/>
      <c r="C39" s="178"/>
      <c r="D39" s="178"/>
      <c r="E39" s="178"/>
      <c r="F39" s="178"/>
      <c r="G39" s="178"/>
      <c r="H39" s="178"/>
      <c r="I39" s="178"/>
      <c r="J39" s="25"/>
      <c r="K39" s="25"/>
      <c r="L39" s="25"/>
      <c r="M39" s="25"/>
      <c r="N39" s="21"/>
      <c r="O39" s="21"/>
      <c r="P39" s="21"/>
      <c r="Q39" s="21"/>
      <c r="R39" s="21"/>
      <c r="S39" s="21"/>
      <c r="T39" s="21"/>
    </row>
  </sheetData>
  <mergeCells count="34">
    <mergeCell ref="A39:I39"/>
    <mergeCell ref="A1:T1"/>
    <mergeCell ref="A31:I31"/>
    <mergeCell ref="A32:I32"/>
    <mergeCell ref="A33:I33"/>
    <mergeCell ref="A34:I34"/>
    <mergeCell ref="A35:I35"/>
    <mergeCell ref="L9:N9"/>
    <mergeCell ref="O9:Q9"/>
    <mergeCell ref="R9:T9"/>
    <mergeCell ref="A20:D20"/>
    <mergeCell ref="F20:K20"/>
    <mergeCell ref="I9:K9"/>
    <mergeCell ref="A5:H5"/>
    <mergeCell ref="A7:H7"/>
    <mergeCell ref="A9:B9"/>
    <mergeCell ref="C9:E9"/>
    <mergeCell ref="F9:H9"/>
    <mergeCell ref="B23:D23"/>
    <mergeCell ref="F25:K25"/>
    <mergeCell ref="F26:K26"/>
    <mergeCell ref="N37:R37"/>
    <mergeCell ref="A3:T3"/>
    <mergeCell ref="A21:D21"/>
    <mergeCell ref="F21:K21"/>
    <mergeCell ref="A22:D22"/>
    <mergeCell ref="F22:K22"/>
    <mergeCell ref="F23:K23"/>
    <mergeCell ref="A24:D24"/>
    <mergeCell ref="F24:K24"/>
    <mergeCell ref="C16:T16"/>
    <mergeCell ref="C17:T17"/>
    <mergeCell ref="A19:D19"/>
    <mergeCell ref="F19:N19"/>
  </mergeCells>
  <pageMargins left="0.511811024" right="0.511811024" top="0.78740157499999996" bottom="0.78740157499999996" header="0.31496062000000002" footer="0.31496062000000002"/>
  <pageSetup scale="59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Microsoft Equation 3.0" shapeId="4098" r:id="rId4">
          <objectPr defaultSize="0" autoPict="0" r:id="rId5">
            <anchor moveWithCells="1" sizeWithCells="1">
              <from>
                <xdr:col>0</xdr:col>
                <xdr:colOff>304800</xdr:colOff>
                <xdr:row>26</xdr:row>
                <xdr:rowOff>76200</xdr:rowOff>
              </from>
              <to>
                <xdr:col>3</xdr:col>
                <xdr:colOff>431800</xdr:colOff>
                <xdr:row>28</xdr:row>
                <xdr:rowOff>146050</xdr:rowOff>
              </to>
            </anchor>
          </objectPr>
        </oleObject>
      </mc:Choice>
      <mc:Fallback>
        <oleObject progId="Microsoft Equation 3.0" shapeId="4098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25"/>
  <sheetViews>
    <sheetView tabSelected="1" view="pageBreakPreview" zoomScale="90" zoomScaleNormal="90" zoomScaleSheetLayoutView="90" workbookViewId="0">
      <selection activeCell="A3" sqref="A3:K3"/>
    </sheetView>
  </sheetViews>
  <sheetFormatPr defaultRowHeight="14.5" x14ac:dyDescent="0.35"/>
  <cols>
    <col min="2" max="2" width="10.54296875" customWidth="1"/>
    <col min="7" max="7" width="41.26953125" customWidth="1"/>
    <col min="9" max="9" width="12.453125" customWidth="1"/>
    <col min="10" max="10" width="11.453125" customWidth="1"/>
    <col min="11" max="11" width="13.54296875" customWidth="1"/>
  </cols>
  <sheetData>
    <row r="1" spans="1:12" ht="14.5" customHeight="1" x14ac:dyDescent="0.35">
      <c r="A1" s="179" t="s">
        <v>300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</row>
    <row r="3" spans="1:12" x14ac:dyDescent="0.35">
      <c r="A3" s="172" t="s">
        <v>165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</row>
    <row r="4" spans="1:12" x14ac:dyDescent="0.35">
      <c r="A4" s="173" t="s">
        <v>166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</row>
    <row r="5" spans="1:12" x14ac:dyDescent="0.35">
      <c r="A5" s="173" t="s">
        <v>167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</row>
    <row r="6" spans="1:12" x14ac:dyDescent="0.35">
      <c r="A6" s="174" t="s">
        <v>298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</row>
    <row r="7" spans="1:12" x14ac:dyDescent="0.35">
      <c r="A7" s="173" t="s">
        <v>299</v>
      </c>
      <c r="B7" s="173"/>
      <c r="C7" s="173"/>
      <c r="D7" s="173"/>
      <c r="E7" s="173"/>
      <c r="F7" s="173"/>
      <c r="G7" s="173"/>
      <c r="H7" s="173"/>
      <c r="I7" s="173"/>
      <c r="J7" s="173"/>
      <c r="K7" s="173"/>
    </row>
    <row r="8" spans="1:12" ht="25" customHeight="1" x14ac:dyDescent="0.35">
      <c r="A8" s="176" t="s">
        <v>250</v>
      </c>
      <c r="B8" s="171" t="s">
        <v>251</v>
      </c>
      <c r="C8" s="176" t="s">
        <v>249</v>
      </c>
      <c r="D8" s="176"/>
      <c r="E8" s="176"/>
      <c r="F8" s="176"/>
      <c r="G8" s="176"/>
      <c r="H8" s="171" t="s">
        <v>179</v>
      </c>
      <c r="I8" s="171" t="s">
        <v>180</v>
      </c>
      <c r="J8" s="171" t="s">
        <v>181</v>
      </c>
      <c r="K8" s="171" t="s">
        <v>292</v>
      </c>
    </row>
    <row r="9" spans="1:12" ht="25" customHeight="1" x14ac:dyDescent="0.35">
      <c r="A9" s="176"/>
      <c r="B9" s="171"/>
      <c r="C9" s="176"/>
      <c r="D9" s="176"/>
      <c r="E9" s="176"/>
      <c r="F9" s="176"/>
      <c r="G9" s="176"/>
      <c r="H9" s="171"/>
      <c r="I9" s="171"/>
      <c r="J9" s="171"/>
      <c r="K9" s="171"/>
    </row>
    <row r="10" spans="1:12" ht="20.149999999999999" customHeight="1" x14ac:dyDescent="0.35">
      <c r="A10" s="59">
        <v>1</v>
      </c>
      <c r="B10" s="163" t="s">
        <v>1</v>
      </c>
      <c r="C10" s="163"/>
      <c r="D10" s="163"/>
      <c r="E10" s="163"/>
      <c r="F10" s="163"/>
      <c r="G10" s="163"/>
      <c r="H10" s="163"/>
      <c r="I10" s="163"/>
      <c r="J10" s="163"/>
      <c r="K10" s="57">
        <f>ROUND(SUM(K11:K12),2)</f>
        <v>1912.3</v>
      </c>
    </row>
    <row r="11" spans="1:12" ht="46" customHeight="1" x14ac:dyDescent="0.35">
      <c r="A11" s="52" t="s">
        <v>183</v>
      </c>
      <c r="B11" s="48">
        <v>94207</v>
      </c>
      <c r="C11" s="162" t="s">
        <v>2</v>
      </c>
      <c r="D11" s="162"/>
      <c r="E11" s="162"/>
      <c r="F11" s="162"/>
      <c r="G11" s="162"/>
      <c r="H11" s="49" t="s">
        <v>247</v>
      </c>
      <c r="I11" s="48">
        <v>10</v>
      </c>
      <c r="J11" s="53">
        <v>78.900000000000006</v>
      </c>
      <c r="K11" s="56">
        <f>ROUND(I11*J11,2)</f>
        <v>789</v>
      </c>
      <c r="L11" s="67"/>
    </row>
    <row r="12" spans="1:12" ht="30" customHeight="1" x14ac:dyDescent="0.35">
      <c r="A12" s="52" t="s">
        <v>184</v>
      </c>
      <c r="B12" s="48">
        <v>100435</v>
      </c>
      <c r="C12" s="162" t="s">
        <v>168</v>
      </c>
      <c r="D12" s="162"/>
      <c r="E12" s="162"/>
      <c r="F12" s="162"/>
      <c r="G12" s="162"/>
      <c r="H12" s="49" t="s">
        <v>3</v>
      </c>
      <c r="I12" s="48">
        <v>10</v>
      </c>
      <c r="J12" s="53">
        <v>112.33</v>
      </c>
      <c r="K12" s="56">
        <f>ROUND(I12*J12,2)</f>
        <v>1123.3</v>
      </c>
      <c r="L12" s="67"/>
    </row>
    <row r="13" spans="1:12" ht="20.149999999999999" customHeight="1" x14ac:dyDescent="0.35">
      <c r="A13" s="59">
        <v>2</v>
      </c>
      <c r="B13" s="163" t="s">
        <v>6</v>
      </c>
      <c r="C13" s="163"/>
      <c r="D13" s="163"/>
      <c r="E13" s="163"/>
      <c r="F13" s="163"/>
      <c r="G13" s="163"/>
      <c r="H13" s="163"/>
      <c r="I13" s="163"/>
      <c r="J13" s="163"/>
      <c r="K13" s="57">
        <f>ROUND(SUM(K14:K16),2)</f>
        <v>929.05</v>
      </c>
    </row>
    <row r="14" spans="1:12" ht="46" customHeight="1" x14ac:dyDescent="0.35">
      <c r="A14" s="52" t="s">
        <v>0</v>
      </c>
      <c r="B14" s="48">
        <v>100434</v>
      </c>
      <c r="C14" s="162" t="s">
        <v>4</v>
      </c>
      <c r="D14" s="162"/>
      <c r="E14" s="162"/>
      <c r="F14" s="162"/>
      <c r="G14" s="162"/>
      <c r="H14" s="49" t="s">
        <v>3</v>
      </c>
      <c r="I14" s="48">
        <v>5</v>
      </c>
      <c r="J14" s="55">
        <v>69.83</v>
      </c>
      <c r="K14" s="56">
        <f>ROUND(I14*J14,2)</f>
        <v>349.15</v>
      </c>
      <c r="L14" s="67"/>
    </row>
    <row r="15" spans="1:12" ht="30" customHeight="1" x14ac:dyDescent="0.35">
      <c r="A15" s="52" t="s">
        <v>98</v>
      </c>
      <c r="B15" s="48">
        <v>94227</v>
      </c>
      <c r="C15" s="162" t="s">
        <v>5</v>
      </c>
      <c r="D15" s="162"/>
      <c r="E15" s="162"/>
      <c r="F15" s="162"/>
      <c r="G15" s="162"/>
      <c r="H15" s="49" t="s">
        <v>3</v>
      </c>
      <c r="I15" s="48">
        <v>5</v>
      </c>
      <c r="J15" s="55">
        <v>65.03</v>
      </c>
      <c r="K15" s="56">
        <f>ROUND(I15*J15,2)</f>
        <v>325.14999999999998</v>
      </c>
      <c r="L15" s="67"/>
    </row>
    <row r="16" spans="1:12" ht="30" customHeight="1" x14ac:dyDescent="0.35">
      <c r="A16" s="52" t="s">
        <v>99</v>
      </c>
      <c r="B16" s="48">
        <v>94231</v>
      </c>
      <c r="C16" s="162" t="s">
        <v>7</v>
      </c>
      <c r="D16" s="162"/>
      <c r="E16" s="162"/>
      <c r="F16" s="162"/>
      <c r="G16" s="162"/>
      <c r="H16" s="49" t="s">
        <v>3</v>
      </c>
      <c r="I16" s="48">
        <v>5</v>
      </c>
      <c r="J16" s="55">
        <v>50.95</v>
      </c>
      <c r="K16" s="56">
        <f>ROUND(I16*J16,2)</f>
        <v>254.75</v>
      </c>
      <c r="L16" s="67"/>
    </row>
    <row r="17" spans="1:12" ht="20.149999999999999" customHeight="1" x14ac:dyDescent="0.35">
      <c r="A17" s="59">
        <v>3</v>
      </c>
      <c r="B17" s="163" t="s">
        <v>8</v>
      </c>
      <c r="C17" s="163"/>
      <c r="D17" s="163"/>
      <c r="E17" s="163"/>
      <c r="F17" s="163"/>
      <c r="G17" s="163"/>
      <c r="H17" s="163"/>
      <c r="I17" s="163"/>
      <c r="J17" s="163"/>
      <c r="K17" s="57">
        <f>ROUND(SUM(K18:K20),2)</f>
        <v>1252.8699999999999</v>
      </c>
    </row>
    <row r="18" spans="1:12" ht="30" customHeight="1" x14ac:dyDescent="0.35">
      <c r="A18" s="52" t="s">
        <v>100</v>
      </c>
      <c r="B18" s="49">
        <v>100697</v>
      </c>
      <c r="C18" s="162" t="s">
        <v>169</v>
      </c>
      <c r="D18" s="162"/>
      <c r="E18" s="162"/>
      <c r="F18" s="162"/>
      <c r="G18" s="162"/>
      <c r="H18" s="49" t="s">
        <v>9</v>
      </c>
      <c r="I18" s="49">
        <v>1</v>
      </c>
      <c r="J18" s="54">
        <v>67.94</v>
      </c>
      <c r="K18" s="56">
        <f>ROUND(I18*J18,2)</f>
        <v>67.94</v>
      </c>
      <c r="L18" s="67"/>
    </row>
    <row r="19" spans="1:12" ht="30" customHeight="1" x14ac:dyDescent="0.35">
      <c r="A19" s="52" t="s">
        <v>101</v>
      </c>
      <c r="B19" s="50">
        <v>100700</v>
      </c>
      <c r="C19" s="162" t="s">
        <v>10</v>
      </c>
      <c r="D19" s="162"/>
      <c r="E19" s="162"/>
      <c r="F19" s="162"/>
      <c r="G19" s="162"/>
      <c r="H19" s="49" t="s">
        <v>9</v>
      </c>
      <c r="I19" s="49">
        <v>1</v>
      </c>
      <c r="J19" s="54">
        <v>510.35</v>
      </c>
      <c r="K19" s="56">
        <f>ROUND(I19*J19,2)</f>
        <v>510.35</v>
      </c>
      <c r="L19" s="67"/>
    </row>
    <row r="20" spans="1:12" ht="46" customHeight="1" x14ac:dyDescent="0.35">
      <c r="A20" s="52" t="s">
        <v>102</v>
      </c>
      <c r="B20" s="50">
        <v>100692</v>
      </c>
      <c r="C20" s="162" t="s">
        <v>170</v>
      </c>
      <c r="D20" s="162"/>
      <c r="E20" s="162"/>
      <c r="F20" s="162"/>
      <c r="G20" s="162"/>
      <c r="H20" s="49" t="s">
        <v>9</v>
      </c>
      <c r="I20" s="49">
        <v>1</v>
      </c>
      <c r="J20" s="54">
        <v>674.58</v>
      </c>
      <c r="K20" s="56">
        <f>ROUND(I20*J20,2)</f>
        <v>674.58</v>
      </c>
      <c r="L20" s="67"/>
    </row>
    <row r="21" spans="1:12" ht="20.149999999999999" customHeight="1" x14ac:dyDescent="0.35">
      <c r="A21" s="58">
        <v>4</v>
      </c>
      <c r="B21" s="175" t="s">
        <v>12</v>
      </c>
      <c r="C21" s="175"/>
      <c r="D21" s="175"/>
      <c r="E21" s="175"/>
      <c r="F21" s="175"/>
      <c r="G21" s="175"/>
      <c r="H21" s="175"/>
      <c r="I21" s="175"/>
      <c r="J21" s="175"/>
      <c r="K21" s="57">
        <f>ROUND(SUM(K22:K23),2)</f>
        <v>1700.15</v>
      </c>
    </row>
    <row r="22" spans="1:12" ht="62.25" customHeight="1" x14ac:dyDescent="0.35">
      <c r="A22" s="60" t="s">
        <v>103</v>
      </c>
      <c r="B22" s="48">
        <v>99839</v>
      </c>
      <c r="C22" s="162" t="s">
        <v>11</v>
      </c>
      <c r="D22" s="162"/>
      <c r="E22" s="162"/>
      <c r="F22" s="162"/>
      <c r="G22" s="162"/>
      <c r="H22" s="49" t="s">
        <v>3</v>
      </c>
      <c r="I22" s="49">
        <v>2</v>
      </c>
      <c r="J22" s="54">
        <v>486.85</v>
      </c>
      <c r="K22" s="56">
        <f>ROUND(I22*J22,2)</f>
        <v>973.7</v>
      </c>
      <c r="L22" s="67"/>
    </row>
    <row r="23" spans="1:12" ht="16" customHeight="1" x14ac:dyDescent="0.35">
      <c r="A23" s="60" t="s">
        <v>104</v>
      </c>
      <c r="B23" s="48">
        <v>102188</v>
      </c>
      <c r="C23" s="173" t="s">
        <v>13</v>
      </c>
      <c r="D23" s="173"/>
      <c r="E23" s="173"/>
      <c r="F23" s="173"/>
      <c r="G23" s="173"/>
      <c r="H23" s="49" t="s">
        <v>3</v>
      </c>
      <c r="I23" s="49">
        <v>1</v>
      </c>
      <c r="J23" s="54">
        <v>726.45</v>
      </c>
      <c r="K23" s="56">
        <f>ROUND(I23*J23,2)</f>
        <v>726.45</v>
      </c>
      <c r="L23" s="67"/>
    </row>
    <row r="24" spans="1:12" ht="20.149999999999999" customHeight="1" x14ac:dyDescent="0.35">
      <c r="A24" s="59">
        <v>5</v>
      </c>
      <c r="B24" s="163" t="s">
        <v>14</v>
      </c>
      <c r="C24" s="163"/>
      <c r="D24" s="163"/>
      <c r="E24" s="163"/>
      <c r="F24" s="163"/>
      <c r="G24" s="163"/>
      <c r="H24" s="163"/>
      <c r="I24" s="163"/>
      <c r="J24" s="163"/>
      <c r="K24" s="57">
        <f>ROUND(SUM(K25:K25),2)</f>
        <v>649.47</v>
      </c>
    </row>
    <row r="25" spans="1:12" ht="30" customHeight="1" x14ac:dyDescent="0.35">
      <c r="A25" s="52" t="s">
        <v>105</v>
      </c>
      <c r="B25" s="49">
        <v>102151</v>
      </c>
      <c r="C25" s="162" t="s">
        <v>171</v>
      </c>
      <c r="D25" s="162"/>
      <c r="E25" s="162"/>
      <c r="F25" s="162"/>
      <c r="G25" s="162"/>
      <c r="H25" s="49" t="s">
        <v>247</v>
      </c>
      <c r="I25" s="48">
        <v>3</v>
      </c>
      <c r="J25" s="55">
        <v>216.49</v>
      </c>
      <c r="K25" s="56">
        <f>ROUND(I25*J25,2)</f>
        <v>649.47</v>
      </c>
      <c r="L25" s="67"/>
    </row>
    <row r="26" spans="1:12" ht="20.149999999999999" customHeight="1" x14ac:dyDescent="0.35">
      <c r="A26" s="59">
        <v>6</v>
      </c>
      <c r="B26" s="163" t="s">
        <v>15</v>
      </c>
      <c r="C26" s="163"/>
      <c r="D26" s="163"/>
      <c r="E26" s="163"/>
      <c r="F26" s="163"/>
      <c r="G26" s="163"/>
      <c r="H26" s="163"/>
      <c r="I26" s="163"/>
      <c r="J26" s="163"/>
      <c r="K26" s="57">
        <f>ROUND(SUM(K27:K27),2)</f>
        <v>1920.8</v>
      </c>
    </row>
    <row r="27" spans="1:12" ht="46" customHeight="1" x14ac:dyDescent="0.35">
      <c r="A27" s="60" t="s">
        <v>106</v>
      </c>
      <c r="B27" s="49">
        <v>94570</v>
      </c>
      <c r="C27" s="162" t="s">
        <v>296</v>
      </c>
      <c r="D27" s="162"/>
      <c r="E27" s="162"/>
      <c r="F27" s="162"/>
      <c r="G27" s="162"/>
      <c r="H27" s="49" t="s">
        <v>247</v>
      </c>
      <c r="I27" s="49">
        <v>5</v>
      </c>
      <c r="J27" s="54">
        <v>384.16</v>
      </c>
      <c r="K27" s="56">
        <f>ROUND(I27*J27,2)</f>
        <v>1920.8</v>
      </c>
      <c r="L27" s="67"/>
    </row>
    <row r="28" spans="1:12" ht="20.149999999999999" customHeight="1" x14ac:dyDescent="0.35">
      <c r="A28" s="59">
        <v>7</v>
      </c>
      <c r="B28" s="163" t="s">
        <v>16</v>
      </c>
      <c r="C28" s="163"/>
      <c r="D28" s="163"/>
      <c r="E28" s="163"/>
      <c r="F28" s="163"/>
      <c r="G28" s="163"/>
      <c r="H28" s="163"/>
      <c r="I28" s="163"/>
      <c r="J28" s="163"/>
      <c r="K28" s="57">
        <f>ROUND(SUM(K29:K31),2)</f>
        <v>1581.9</v>
      </c>
    </row>
    <row r="29" spans="1:12" ht="30" customHeight="1" x14ac:dyDescent="0.35">
      <c r="A29" s="60" t="s">
        <v>185</v>
      </c>
      <c r="B29" s="49">
        <v>98560</v>
      </c>
      <c r="C29" s="162" t="s">
        <v>17</v>
      </c>
      <c r="D29" s="162"/>
      <c r="E29" s="162"/>
      <c r="F29" s="162"/>
      <c r="G29" s="162"/>
      <c r="H29" s="49" t="s">
        <v>247</v>
      </c>
      <c r="I29" s="49">
        <v>10</v>
      </c>
      <c r="J29" s="55">
        <v>45.27</v>
      </c>
      <c r="K29" s="56">
        <f>ROUND(I29*J29,2)</f>
        <v>452.7</v>
      </c>
      <c r="L29" s="67"/>
    </row>
    <row r="30" spans="1:12" ht="30" customHeight="1" x14ac:dyDescent="0.35">
      <c r="A30" s="60" t="s">
        <v>186</v>
      </c>
      <c r="B30" s="49">
        <v>98555</v>
      </c>
      <c r="C30" s="162" t="s">
        <v>18</v>
      </c>
      <c r="D30" s="162"/>
      <c r="E30" s="162"/>
      <c r="F30" s="162"/>
      <c r="G30" s="162"/>
      <c r="H30" s="49" t="s">
        <v>247</v>
      </c>
      <c r="I30" s="51">
        <v>10</v>
      </c>
      <c r="J30" s="55">
        <v>21.51</v>
      </c>
      <c r="K30" s="56">
        <f>ROUND(I30*J30,2)</f>
        <v>215.1</v>
      </c>
      <c r="L30" s="67"/>
    </row>
    <row r="31" spans="1:12" ht="30" customHeight="1" x14ac:dyDescent="0.35">
      <c r="A31" s="60" t="s">
        <v>187</v>
      </c>
      <c r="B31" s="49">
        <v>98546</v>
      </c>
      <c r="C31" s="162" t="s">
        <v>19</v>
      </c>
      <c r="D31" s="162"/>
      <c r="E31" s="162"/>
      <c r="F31" s="162"/>
      <c r="G31" s="162"/>
      <c r="H31" s="49" t="s">
        <v>247</v>
      </c>
      <c r="I31" s="51">
        <v>10</v>
      </c>
      <c r="J31" s="55">
        <v>91.41</v>
      </c>
      <c r="K31" s="56">
        <f>ROUND(I31*J31,2)</f>
        <v>914.1</v>
      </c>
      <c r="L31" s="67"/>
    </row>
    <row r="32" spans="1:12" ht="20.149999999999999" customHeight="1" x14ac:dyDescent="0.35">
      <c r="A32" s="59">
        <v>8</v>
      </c>
      <c r="B32" s="163" t="s">
        <v>20</v>
      </c>
      <c r="C32" s="163"/>
      <c r="D32" s="163"/>
      <c r="E32" s="163"/>
      <c r="F32" s="163"/>
      <c r="G32" s="163"/>
      <c r="H32" s="163"/>
      <c r="I32" s="163"/>
      <c r="J32" s="163"/>
      <c r="K32" s="57">
        <f>ROUND(SUM(K33:K60),2)</f>
        <v>7172.99</v>
      </c>
    </row>
    <row r="33" spans="1:13" ht="30" customHeight="1" x14ac:dyDescent="0.35">
      <c r="A33" s="52" t="s">
        <v>107</v>
      </c>
      <c r="B33" s="48">
        <v>91831</v>
      </c>
      <c r="C33" s="162" t="s">
        <v>21</v>
      </c>
      <c r="D33" s="162"/>
      <c r="E33" s="162"/>
      <c r="F33" s="162"/>
      <c r="G33" s="162"/>
      <c r="H33" s="49" t="s">
        <v>3</v>
      </c>
      <c r="I33" s="49">
        <v>20</v>
      </c>
      <c r="J33" s="55">
        <v>7.35</v>
      </c>
      <c r="K33" s="56">
        <f>ROUND(I33*J33,2)</f>
        <v>147</v>
      </c>
      <c r="L33" s="67"/>
    </row>
    <row r="34" spans="1:13" ht="30" customHeight="1" x14ac:dyDescent="0.35">
      <c r="A34" s="52" t="s">
        <v>188</v>
      </c>
      <c r="B34" s="48">
        <v>91863</v>
      </c>
      <c r="C34" s="162" t="s">
        <v>22</v>
      </c>
      <c r="D34" s="162"/>
      <c r="E34" s="162"/>
      <c r="F34" s="162"/>
      <c r="G34" s="162"/>
      <c r="H34" s="49" t="s">
        <v>3</v>
      </c>
      <c r="I34" s="49">
        <v>20</v>
      </c>
      <c r="J34" s="55">
        <v>10.68</v>
      </c>
      <c r="K34" s="56">
        <f>ROUND(I34*J34,2)</f>
        <v>213.6</v>
      </c>
      <c r="L34" s="67"/>
    </row>
    <row r="35" spans="1:13" ht="30" customHeight="1" x14ac:dyDescent="0.35">
      <c r="A35" s="52" t="s">
        <v>108</v>
      </c>
      <c r="B35" s="48">
        <v>95745</v>
      </c>
      <c r="C35" s="162" t="s">
        <v>23</v>
      </c>
      <c r="D35" s="162"/>
      <c r="E35" s="162"/>
      <c r="F35" s="162"/>
      <c r="G35" s="162"/>
      <c r="H35" s="49" t="s">
        <v>3</v>
      </c>
      <c r="I35" s="49">
        <v>20</v>
      </c>
      <c r="J35" s="55">
        <v>22.72</v>
      </c>
      <c r="K35" s="56">
        <f>ROUND(I35*J35,2)</f>
        <v>454.4</v>
      </c>
      <c r="L35" s="67"/>
    </row>
    <row r="36" spans="1:13" x14ac:dyDescent="0.35">
      <c r="A36" s="158" t="s">
        <v>24</v>
      </c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47"/>
      <c r="M36" s="47"/>
    </row>
    <row r="37" spans="1:13" ht="30" customHeight="1" x14ac:dyDescent="0.35">
      <c r="A37" s="52" t="s">
        <v>189</v>
      </c>
      <c r="B37" s="48">
        <v>91924</v>
      </c>
      <c r="C37" s="162" t="s">
        <v>25</v>
      </c>
      <c r="D37" s="162"/>
      <c r="E37" s="162"/>
      <c r="F37" s="162"/>
      <c r="G37" s="162"/>
      <c r="H37" s="49" t="s">
        <v>3</v>
      </c>
      <c r="I37" s="49">
        <v>50</v>
      </c>
      <c r="J37" s="55">
        <v>2.64</v>
      </c>
      <c r="K37" s="56">
        <f>ROUND(I37*J37,2)</f>
        <v>132</v>
      </c>
      <c r="L37" s="67"/>
    </row>
    <row r="38" spans="1:13" ht="30" customHeight="1" x14ac:dyDescent="0.35">
      <c r="A38" s="52" t="s">
        <v>109</v>
      </c>
      <c r="B38" s="48">
        <v>91926</v>
      </c>
      <c r="C38" s="162" t="s">
        <v>26</v>
      </c>
      <c r="D38" s="162"/>
      <c r="E38" s="162"/>
      <c r="F38" s="162"/>
      <c r="G38" s="162"/>
      <c r="H38" s="49" t="s">
        <v>3</v>
      </c>
      <c r="I38" s="49">
        <v>50</v>
      </c>
      <c r="J38" s="55">
        <v>3.82</v>
      </c>
      <c r="K38" s="56">
        <f>ROUND(I38*J38,2)</f>
        <v>191</v>
      </c>
      <c r="L38" s="67"/>
    </row>
    <row r="39" spans="1:13" ht="30" customHeight="1" x14ac:dyDescent="0.35">
      <c r="A39" s="52" t="s">
        <v>190</v>
      </c>
      <c r="B39" s="48">
        <v>91928</v>
      </c>
      <c r="C39" s="162" t="s">
        <v>27</v>
      </c>
      <c r="D39" s="162"/>
      <c r="E39" s="162"/>
      <c r="F39" s="162"/>
      <c r="G39" s="162"/>
      <c r="H39" s="49" t="s">
        <v>3</v>
      </c>
      <c r="I39" s="49">
        <v>50</v>
      </c>
      <c r="J39" s="55">
        <v>6.19</v>
      </c>
      <c r="K39" s="56">
        <f>ROUND(I39*J39,2)</f>
        <v>309.5</v>
      </c>
      <c r="L39" s="67"/>
    </row>
    <row r="40" spans="1:13" ht="30" customHeight="1" x14ac:dyDescent="0.35">
      <c r="A40" s="52" t="s">
        <v>191</v>
      </c>
      <c r="B40" s="48">
        <v>91941</v>
      </c>
      <c r="C40" s="162" t="s">
        <v>28</v>
      </c>
      <c r="D40" s="162"/>
      <c r="E40" s="162"/>
      <c r="F40" s="162"/>
      <c r="G40" s="162"/>
      <c r="H40" s="49" t="s">
        <v>9</v>
      </c>
      <c r="I40" s="49">
        <v>5</v>
      </c>
      <c r="J40" s="55">
        <v>10.029999999999999</v>
      </c>
      <c r="K40" s="56">
        <f>ROUND(I40*J40,2)</f>
        <v>50.15</v>
      </c>
      <c r="L40" s="67"/>
    </row>
    <row r="41" spans="1:13" ht="30" customHeight="1" x14ac:dyDescent="0.35">
      <c r="A41" s="52" t="s">
        <v>192</v>
      </c>
      <c r="B41" s="48">
        <v>95780</v>
      </c>
      <c r="C41" s="162" t="s">
        <v>29</v>
      </c>
      <c r="D41" s="162"/>
      <c r="E41" s="162"/>
      <c r="F41" s="162"/>
      <c r="G41" s="162"/>
      <c r="H41" s="49" t="s">
        <v>9</v>
      </c>
      <c r="I41" s="49">
        <v>10</v>
      </c>
      <c r="J41" s="55">
        <v>29.94</v>
      </c>
      <c r="K41" s="56">
        <f>ROUND(I41*J41,2)</f>
        <v>299.39999999999998</v>
      </c>
      <c r="L41" s="67"/>
    </row>
    <row r="42" spans="1:13" x14ac:dyDescent="0.35">
      <c r="A42" s="159" t="s">
        <v>30</v>
      </c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47"/>
      <c r="M42" s="47"/>
    </row>
    <row r="43" spans="1:13" ht="30" customHeight="1" x14ac:dyDescent="0.35">
      <c r="A43" s="52" t="s">
        <v>193</v>
      </c>
      <c r="B43" s="48">
        <v>101890</v>
      </c>
      <c r="C43" s="162" t="s">
        <v>172</v>
      </c>
      <c r="D43" s="162"/>
      <c r="E43" s="162"/>
      <c r="F43" s="162"/>
      <c r="G43" s="162"/>
      <c r="H43" s="49" t="s">
        <v>9</v>
      </c>
      <c r="I43" s="49">
        <v>5</v>
      </c>
      <c r="J43" s="55">
        <v>15.96</v>
      </c>
      <c r="K43" s="56">
        <f>ROUND(I43*J43,2)</f>
        <v>79.8</v>
      </c>
      <c r="L43" s="67"/>
    </row>
    <row r="44" spans="1:13" ht="30" customHeight="1" x14ac:dyDescent="0.35">
      <c r="A44" s="52" t="s">
        <v>194</v>
      </c>
      <c r="B44" s="48">
        <v>101895</v>
      </c>
      <c r="C44" s="162" t="s">
        <v>173</v>
      </c>
      <c r="D44" s="162"/>
      <c r="E44" s="162"/>
      <c r="F44" s="162"/>
      <c r="G44" s="162"/>
      <c r="H44" s="49" t="s">
        <v>9</v>
      </c>
      <c r="I44" s="49">
        <v>1</v>
      </c>
      <c r="J44" s="55">
        <v>427.69</v>
      </c>
      <c r="K44" s="56">
        <f>ROUND(I44*J44,2)</f>
        <v>427.69</v>
      </c>
      <c r="L44" s="67"/>
    </row>
    <row r="45" spans="1:13" x14ac:dyDescent="0.35">
      <c r="A45" s="158" t="s">
        <v>31</v>
      </c>
      <c r="B45" s="158"/>
      <c r="C45" s="158"/>
      <c r="D45" s="158"/>
      <c r="E45" s="158"/>
      <c r="F45" s="158"/>
      <c r="G45" s="158"/>
      <c r="H45" s="158"/>
      <c r="I45" s="158"/>
      <c r="J45" s="158"/>
      <c r="K45" s="158"/>
      <c r="L45" s="47"/>
      <c r="M45" s="47"/>
    </row>
    <row r="46" spans="1:13" ht="30" customHeight="1" x14ac:dyDescent="0.35">
      <c r="A46" s="52" t="s">
        <v>195</v>
      </c>
      <c r="B46" s="48">
        <v>91953</v>
      </c>
      <c r="C46" s="162" t="s">
        <v>32</v>
      </c>
      <c r="D46" s="162"/>
      <c r="E46" s="162"/>
      <c r="F46" s="162"/>
      <c r="G46" s="162"/>
      <c r="H46" s="49" t="s">
        <v>9</v>
      </c>
      <c r="I46" s="49">
        <v>5</v>
      </c>
      <c r="J46" s="55">
        <v>22.27</v>
      </c>
      <c r="K46" s="56">
        <f t="shared" ref="K46:K52" si="0">ROUND(I46*J46,2)</f>
        <v>111.35</v>
      </c>
      <c r="L46" s="67"/>
    </row>
    <row r="47" spans="1:13" ht="30" customHeight="1" x14ac:dyDescent="0.35">
      <c r="A47" s="52" t="s">
        <v>196</v>
      </c>
      <c r="B47" s="48">
        <v>91959</v>
      </c>
      <c r="C47" s="162" t="s">
        <v>33</v>
      </c>
      <c r="D47" s="162"/>
      <c r="E47" s="162"/>
      <c r="F47" s="162"/>
      <c r="G47" s="162"/>
      <c r="H47" s="49" t="s">
        <v>9</v>
      </c>
      <c r="I47" s="49">
        <v>5</v>
      </c>
      <c r="J47" s="55">
        <v>35.159999999999997</v>
      </c>
      <c r="K47" s="56">
        <f t="shared" si="0"/>
        <v>175.8</v>
      </c>
      <c r="L47" s="67"/>
    </row>
    <row r="48" spans="1:13" ht="30" customHeight="1" x14ac:dyDescent="0.35">
      <c r="A48" s="52" t="s">
        <v>197</v>
      </c>
      <c r="B48" s="48">
        <v>91996</v>
      </c>
      <c r="C48" s="162" t="s">
        <v>34</v>
      </c>
      <c r="D48" s="162"/>
      <c r="E48" s="162"/>
      <c r="F48" s="162"/>
      <c r="G48" s="162"/>
      <c r="H48" s="49" t="s">
        <v>9</v>
      </c>
      <c r="I48" s="49">
        <v>5</v>
      </c>
      <c r="J48" s="55">
        <v>26.85</v>
      </c>
      <c r="K48" s="56">
        <f t="shared" si="0"/>
        <v>134.25</v>
      </c>
      <c r="L48" s="67"/>
    </row>
    <row r="49" spans="1:13" ht="30" customHeight="1" x14ac:dyDescent="0.35">
      <c r="A49" s="52" t="s">
        <v>198</v>
      </c>
      <c r="B49" s="48">
        <v>91997</v>
      </c>
      <c r="C49" s="162" t="s">
        <v>35</v>
      </c>
      <c r="D49" s="162"/>
      <c r="E49" s="162"/>
      <c r="F49" s="162"/>
      <c r="G49" s="162"/>
      <c r="H49" s="49" t="s">
        <v>9</v>
      </c>
      <c r="I49" s="49">
        <v>5</v>
      </c>
      <c r="J49" s="55">
        <v>28.5</v>
      </c>
      <c r="K49" s="56">
        <f t="shared" si="0"/>
        <v>142.5</v>
      </c>
      <c r="L49" s="67"/>
    </row>
    <row r="50" spans="1:13" ht="30" customHeight="1" x14ac:dyDescent="0.35">
      <c r="A50" s="52" t="s">
        <v>199</v>
      </c>
      <c r="B50" s="48">
        <v>92000</v>
      </c>
      <c r="C50" s="162" t="s">
        <v>36</v>
      </c>
      <c r="D50" s="162"/>
      <c r="E50" s="162"/>
      <c r="F50" s="162"/>
      <c r="G50" s="162"/>
      <c r="H50" s="49" t="s">
        <v>9</v>
      </c>
      <c r="I50" s="49">
        <v>5</v>
      </c>
      <c r="J50" s="55">
        <v>23.44</v>
      </c>
      <c r="K50" s="56">
        <f t="shared" si="0"/>
        <v>117.2</v>
      </c>
      <c r="L50" s="67"/>
    </row>
    <row r="51" spans="1:13" ht="30" customHeight="1" x14ac:dyDescent="0.35">
      <c r="A51" s="52" t="s">
        <v>200</v>
      </c>
      <c r="B51" s="48">
        <v>92001</v>
      </c>
      <c r="C51" s="162" t="s">
        <v>37</v>
      </c>
      <c r="D51" s="162"/>
      <c r="E51" s="162"/>
      <c r="F51" s="162"/>
      <c r="G51" s="162"/>
      <c r="H51" s="49" t="s">
        <v>9</v>
      </c>
      <c r="I51" s="49">
        <v>5</v>
      </c>
      <c r="J51" s="55">
        <v>25.09</v>
      </c>
      <c r="K51" s="56">
        <f t="shared" si="0"/>
        <v>125.45</v>
      </c>
      <c r="L51" s="67"/>
    </row>
    <row r="52" spans="1:13" ht="30" customHeight="1" x14ac:dyDescent="0.35">
      <c r="A52" s="52" t="s">
        <v>201</v>
      </c>
      <c r="B52" s="48">
        <v>92008</v>
      </c>
      <c r="C52" s="162" t="s">
        <v>38</v>
      </c>
      <c r="D52" s="162"/>
      <c r="E52" s="162"/>
      <c r="F52" s="162"/>
      <c r="G52" s="162"/>
      <c r="H52" s="49" t="s">
        <v>9</v>
      </c>
      <c r="I52" s="49">
        <v>5</v>
      </c>
      <c r="J52" s="55">
        <v>37.47</v>
      </c>
      <c r="K52" s="56">
        <f t="shared" si="0"/>
        <v>187.35</v>
      </c>
      <c r="L52" s="67"/>
    </row>
    <row r="53" spans="1:13" x14ac:dyDescent="0.35">
      <c r="A53" s="160" t="s">
        <v>39</v>
      </c>
      <c r="B53" s="160"/>
      <c r="C53" s="160"/>
      <c r="D53" s="160"/>
      <c r="E53" s="160"/>
      <c r="F53" s="160"/>
      <c r="G53" s="160"/>
      <c r="H53" s="160"/>
      <c r="I53" s="160"/>
      <c r="J53" s="160"/>
      <c r="K53" s="160"/>
      <c r="L53" s="47"/>
      <c r="M53" s="47"/>
    </row>
    <row r="54" spans="1:13" ht="46" customHeight="1" x14ac:dyDescent="0.35">
      <c r="A54" s="52" t="s">
        <v>202</v>
      </c>
      <c r="B54" s="48">
        <v>97586</v>
      </c>
      <c r="C54" s="117" t="s">
        <v>174</v>
      </c>
      <c r="D54" s="117"/>
      <c r="E54" s="117"/>
      <c r="F54" s="117"/>
      <c r="G54" s="117"/>
      <c r="H54" s="49" t="s">
        <v>9</v>
      </c>
      <c r="I54" s="49">
        <v>5</v>
      </c>
      <c r="J54" s="55">
        <v>101.84</v>
      </c>
      <c r="K54" s="56">
        <f>ROUND(I54*J54,2)</f>
        <v>509.2</v>
      </c>
      <c r="L54" s="67"/>
    </row>
    <row r="55" spans="1:13" ht="16" customHeight="1" x14ac:dyDescent="0.35">
      <c r="A55" s="52" t="s">
        <v>203</v>
      </c>
      <c r="B55" s="48">
        <v>97599</v>
      </c>
      <c r="C55" s="117" t="s">
        <v>40</v>
      </c>
      <c r="D55" s="117"/>
      <c r="E55" s="117"/>
      <c r="F55" s="117"/>
      <c r="G55" s="117"/>
      <c r="H55" s="49" t="s">
        <v>9</v>
      </c>
      <c r="I55" s="49">
        <v>5</v>
      </c>
      <c r="J55" s="55">
        <v>28.83</v>
      </c>
      <c r="K55" s="56">
        <f>ROUND(I55*J55,2)</f>
        <v>144.15</v>
      </c>
      <c r="L55" s="67"/>
    </row>
    <row r="56" spans="1:13" ht="30" customHeight="1" x14ac:dyDescent="0.35">
      <c r="A56" s="52" t="s">
        <v>204</v>
      </c>
      <c r="B56" s="48">
        <v>97610</v>
      </c>
      <c r="C56" s="117" t="s">
        <v>42</v>
      </c>
      <c r="D56" s="117"/>
      <c r="E56" s="117"/>
      <c r="F56" s="117"/>
      <c r="G56" s="117"/>
      <c r="H56" s="49" t="s">
        <v>9</v>
      </c>
      <c r="I56" s="49">
        <v>20</v>
      </c>
      <c r="J56" s="55">
        <v>17.3</v>
      </c>
      <c r="K56" s="56">
        <f>ROUND(I56*J56,2)</f>
        <v>346</v>
      </c>
      <c r="L56" s="67"/>
    </row>
    <row r="57" spans="1:13" ht="30" customHeight="1" x14ac:dyDescent="0.35">
      <c r="A57" s="52" t="s">
        <v>205</v>
      </c>
      <c r="B57" s="48">
        <v>97617</v>
      </c>
      <c r="C57" s="117" t="s">
        <v>41</v>
      </c>
      <c r="D57" s="117"/>
      <c r="E57" s="117"/>
      <c r="F57" s="117"/>
      <c r="G57" s="117"/>
      <c r="H57" s="49" t="s">
        <v>9</v>
      </c>
      <c r="I57" s="49">
        <v>20</v>
      </c>
      <c r="J57" s="55">
        <v>45.59</v>
      </c>
      <c r="K57" s="56">
        <f>ROUND(I57*J57,2)</f>
        <v>911.8</v>
      </c>
      <c r="L57" s="67"/>
    </row>
    <row r="58" spans="1:13" ht="14.5" customHeight="1" x14ac:dyDescent="0.35">
      <c r="A58" s="161" t="s">
        <v>43</v>
      </c>
      <c r="B58" s="161"/>
      <c r="C58" s="161"/>
      <c r="D58" s="161"/>
      <c r="E58" s="161"/>
      <c r="F58" s="161"/>
      <c r="G58" s="161"/>
      <c r="H58" s="161"/>
      <c r="I58" s="161"/>
      <c r="J58" s="161"/>
      <c r="K58" s="161"/>
      <c r="L58" s="47"/>
      <c r="M58" s="47"/>
    </row>
    <row r="59" spans="1:13" ht="30" customHeight="1" x14ac:dyDescent="0.35">
      <c r="A59" s="52" t="s">
        <v>206</v>
      </c>
      <c r="B59" s="48">
        <v>96972</v>
      </c>
      <c r="C59" s="162" t="s">
        <v>44</v>
      </c>
      <c r="D59" s="162"/>
      <c r="E59" s="162"/>
      <c r="F59" s="162"/>
      <c r="G59" s="162"/>
      <c r="H59" s="49" t="s">
        <v>3</v>
      </c>
      <c r="I59" s="49">
        <v>20</v>
      </c>
      <c r="J59" s="55">
        <v>42.5</v>
      </c>
      <c r="K59" s="56">
        <f>ROUND(I59*J59,2)</f>
        <v>850</v>
      </c>
      <c r="L59" s="67"/>
    </row>
    <row r="60" spans="1:13" ht="30" customHeight="1" x14ac:dyDescent="0.35">
      <c r="A60" s="52" t="s">
        <v>207</v>
      </c>
      <c r="B60" s="48">
        <v>96984</v>
      </c>
      <c r="C60" s="162" t="s">
        <v>45</v>
      </c>
      <c r="D60" s="162"/>
      <c r="E60" s="162"/>
      <c r="F60" s="162"/>
      <c r="G60" s="162"/>
      <c r="H60" s="49" t="s">
        <v>9</v>
      </c>
      <c r="I60" s="49">
        <v>20</v>
      </c>
      <c r="J60" s="55">
        <v>55.67</v>
      </c>
      <c r="K60" s="56">
        <f>ROUND(I60*J60,2)</f>
        <v>1113.4000000000001</v>
      </c>
      <c r="L60" s="67"/>
    </row>
    <row r="61" spans="1:13" ht="20.149999999999999" customHeight="1" x14ac:dyDescent="0.35">
      <c r="A61" s="59">
        <v>9</v>
      </c>
      <c r="B61" s="175" t="s">
        <v>46</v>
      </c>
      <c r="C61" s="175"/>
      <c r="D61" s="175"/>
      <c r="E61" s="175"/>
      <c r="F61" s="175"/>
      <c r="G61" s="175"/>
      <c r="H61" s="175"/>
      <c r="I61" s="175"/>
      <c r="J61" s="175"/>
      <c r="K61" s="57">
        <f>ROUND(SUM(K62:K63),2)</f>
        <v>1087.6500000000001</v>
      </c>
    </row>
    <row r="62" spans="1:13" ht="30" customHeight="1" x14ac:dyDescent="0.35">
      <c r="A62" s="52" t="s">
        <v>110</v>
      </c>
      <c r="B62" s="48">
        <v>101908</v>
      </c>
      <c r="C62" s="162" t="s">
        <v>175</v>
      </c>
      <c r="D62" s="162"/>
      <c r="E62" s="162"/>
      <c r="F62" s="162"/>
      <c r="G62" s="162"/>
      <c r="H62" s="48" t="s">
        <v>9</v>
      </c>
      <c r="I62" s="48">
        <v>2</v>
      </c>
      <c r="J62" s="55">
        <v>204.6</v>
      </c>
      <c r="K62" s="56">
        <f>ROUND(I62*J62,2)</f>
        <v>409.2</v>
      </c>
      <c r="L62" s="67"/>
    </row>
    <row r="63" spans="1:13" ht="30" customHeight="1" x14ac:dyDescent="0.35">
      <c r="A63" s="52" t="s">
        <v>208</v>
      </c>
      <c r="B63" s="48">
        <v>101907</v>
      </c>
      <c r="C63" s="162" t="s">
        <v>176</v>
      </c>
      <c r="D63" s="162"/>
      <c r="E63" s="162"/>
      <c r="F63" s="162"/>
      <c r="G63" s="162"/>
      <c r="H63" s="48" t="s">
        <v>9</v>
      </c>
      <c r="I63" s="48">
        <v>1</v>
      </c>
      <c r="J63" s="55">
        <v>678.45</v>
      </c>
      <c r="K63" s="56">
        <f>ROUND(I63*J63,2)</f>
        <v>678.45</v>
      </c>
      <c r="L63" s="67"/>
    </row>
    <row r="64" spans="1:13" ht="20.149999999999999" customHeight="1" x14ac:dyDescent="0.35">
      <c r="A64" s="59">
        <v>10</v>
      </c>
      <c r="B64" s="163" t="s">
        <v>47</v>
      </c>
      <c r="C64" s="163"/>
      <c r="D64" s="163"/>
      <c r="E64" s="163"/>
      <c r="F64" s="163"/>
      <c r="G64" s="163"/>
      <c r="H64" s="163"/>
      <c r="I64" s="163"/>
      <c r="J64" s="163"/>
      <c r="K64" s="57">
        <f>ROUND(SUM(K65:K67),2)</f>
        <v>893.6</v>
      </c>
    </row>
    <row r="65" spans="1:13" ht="30" customHeight="1" x14ac:dyDescent="0.35">
      <c r="A65" s="52" t="s">
        <v>209</v>
      </c>
      <c r="B65" s="48">
        <v>98297</v>
      </c>
      <c r="C65" s="162" t="s">
        <v>48</v>
      </c>
      <c r="D65" s="162"/>
      <c r="E65" s="162"/>
      <c r="F65" s="162"/>
      <c r="G65" s="162"/>
      <c r="H65" s="48" t="s">
        <v>3</v>
      </c>
      <c r="I65" s="48">
        <v>80</v>
      </c>
      <c r="J65" s="55">
        <v>3.48</v>
      </c>
      <c r="K65" s="56">
        <f>ROUND(I65*J65,2)</f>
        <v>278.39999999999998</v>
      </c>
      <c r="L65" s="67"/>
    </row>
    <row r="66" spans="1:13" ht="16" customHeight="1" x14ac:dyDescent="0.35">
      <c r="A66" s="52" t="s">
        <v>210</v>
      </c>
      <c r="B66" s="48">
        <v>98307</v>
      </c>
      <c r="C66" s="162" t="s">
        <v>49</v>
      </c>
      <c r="D66" s="162"/>
      <c r="E66" s="162"/>
      <c r="F66" s="162"/>
      <c r="G66" s="162"/>
      <c r="H66" s="48" t="s">
        <v>9</v>
      </c>
      <c r="I66" s="48">
        <v>10</v>
      </c>
      <c r="J66" s="55">
        <v>36.61</v>
      </c>
      <c r="K66" s="56">
        <f>ROUND(I66*J66,2)</f>
        <v>366.1</v>
      </c>
      <c r="L66" s="67"/>
    </row>
    <row r="67" spans="1:13" ht="16" customHeight="1" x14ac:dyDescent="0.35">
      <c r="A67" s="52" t="s">
        <v>111</v>
      </c>
      <c r="B67" s="48">
        <v>98308</v>
      </c>
      <c r="C67" s="162" t="s">
        <v>50</v>
      </c>
      <c r="D67" s="162"/>
      <c r="E67" s="162"/>
      <c r="F67" s="162"/>
      <c r="G67" s="162"/>
      <c r="H67" s="48" t="s">
        <v>9</v>
      </c>
      <c r="I67" s="48">
        <v>10</v>
      </c>
      <c r="J67" s="55">
        <v>24.91</v>
      </c>
      <c r="K67" s="56">
        <f>ROUND(I67*J67,2)</f>
        <v>249.1</v>
      </c>
      <c r="L67" s="67"/>
    </row>
    <row r="68" spans="1:13" ht="20.149999999999999" customHeight="1" x14ac:dyDescent="0.35">
      <c r="A68" s="59">
        <v>11</v>
      </c>
      <c r="B68" s="163" t="s">
        <v>51</v>
      </c>
      <c r="C68" s="163"/>
      <c r="D68" s="163"/>
      <c r="E68" s="163"/>
      <c r="F68" s="163"/>
      <c r="G68" s="163"/>
      <c r="H68" s="163"/>
      <c r="I68" s="163"/>
      <c r="J68" s="163"/>
      <c r="K68" s="57">
        <f>ROUND(SUM(K69:K78),2)</f>
        <v>1963.5</v>
      </c>
    </row>
    <row r="69" spans="1:13" ht="30" customHeight="1" x14ac:dyDescent="0.35">
      <c r="A69" s="52" t="s">
        <v>211</v>
      </c>
      <c r="B69" s="48">
        <v>89356</v>
      </c>
      <c r="C69" s="162" t="s">
        <v>52</v>
      </c>
      <c r="D69" s="162"/>
      <c r="E69" s="162"/>
      <c r="F69" s="162"/>
      <c r="G69" s="162"/>
      <c r="H69" s="48" t="s">
        <v>3</v>
      </c>
      <c r="I69" s="48">
        <v>5</v>
      </c>
      <c r="J69" s="54">
        <v>18.52</v>
      </c>
      <c r="K69" s="56">
        <f>ROUND(I69*J69,2)</f>
        <v>92.6</v>
      </c>
      <c r="L69" s="67"/>
    </row>
    <row r="70" spans="1:13" ht="30" customHeight="1" x14ac:dyDescent="0.35">
      <c r="A70" s="52" t="s">
        <v>212</v>
      </c>
      <c r="B70" s="48">
        <v>89512</v>
      </c>
      <c r="C70" s="162" t="s">
        <v>53</v>
      </c>
      <c r="D70" s="162"/>
      <c r="E70" s="162"/>
      <c r="F70" s="162"/>
      <c r="G70" s="162"/>
      <c r="H70" s="48" t="s">
        <v>3</v>
      </c>
      <c r="I70" s="48">
        <v>5</v>
      </c>
      <c r="J70" s="54">
        <v>60.21</v>
      </c>
      <c r="K70" s="56">
        <f>ROUND(I70*J70,2)</f>
        <v>301.05</v>
      </c>
      <c r="L70" s="67"/>
    </row>
    <row r="71" spans="1:13" ht="35.25" customHeight="1" x14ac:dyDescent="0.35">
      <c r="A71" s="52" t="s">
        <v>213</v>
      </c>
      <c r="B71" s="48">
        <v>89711</v>
      </c>
      <c r="C71" s="162" t="s">
        <v>54</v>
      </c>
      <c r="D71" s="162"/>
      <c r="E71" s="162"/>
      <c r="F71" s="162"/>
      <c r="G71" s="162"/>
      <c r="H71" s="48" t="s">
        <v>3</v>
      </c>
      <c r="I71" s="48">
        <v>5</v>
      </c>
      <c r="J71" s="54">
        <v>16.829999999999998</v>
      </c>
      <c r="K71" s="56">
        <f>ROUND(I71*J71,2)</f>
        <v>84.15</v>
      </c>
      <c r="L71" s="67"/>
    </row>
    <row r="72" spans="1:13" ht="46" customHeight="1" x14ac:dyDescent="0.35">
      <c r="A72" s="52" t="s">
        <v>214</v>
      </c>
      <c r="B72" s="49">
        <v>89714</v>
      </c>
      <c r="C72" s="162" t="s">
        <v>55</v>
      </c>
      <c r="D72" s="162"/>
      <c r="E72" s="162"/>
      <c r="F72" s="162"/>
      <c r="G72" s="162"/>
      <c r="H72" s="49" t="s">
        <v>3</v>
      </c>
      <c r="I72" s="49">
        <v>5</v>
      </c>
      <c r="J72" s="54">
        <v>48.95</v>
      </c>
      <c r="K72" s="56">
        <f>ROUND(I72*J72,2)</f>
        <v>244.75</v>
      </c>
      <c r="L72" s="67"/>
    </row>
    <row r="73" spans="1:13" ht="60" customHeight="1" x14ac:dyDescent="0.35">
      <c r="A73" s="52" t="s">
        <v>215</v>
      </c>
      <c r="B73" s="49">
        <v>91785</v>
      </c>
      <c r="C73" s="162" t="s">
        <v>56</v>
      </c>
      <c r="D73" s="162"/>
      <c r="E73" s="162"/>
      <c r="F73" s="162"/>
      <c r="G73" s="162"/>
      <c r="H73" s="49" t="s">
        <v>3</v>
      </c>
      <c r="I73" s="49">
        <v>5</v>
      </c>
      <c r="J73" s="54">
        <v>36.99</v>
      </c>
      <c r="K73" s="56">
        <f>ROUND(I73*J73,2)</f>
        <v>184.95</v>
      </c>
      <c r="L73" s="67"/>
    </row>
    <row r="74" spans="1:13" x14ac:dyDescent="0.35">
      <c r="A74" s="158" t="s">
        <v>182</v>
      </c>
      <c r="B74" s="158"/>
      <c r="C74" s="158"/>
      <c r="D74" s="158"/>
      <c r="E74" s="158"/>
      <c r="F74" s="158"/>
      <c r="G74" s="158"/>
      <c r="H74" s="158"/>
      <c r="I74" s="158"/>
      <c r="J74" s="158"/>
      <c r="K74" s="158"/>
      <c r="L74" s="47"/>
      <c r="M74" s="47"/>
    </row>
    <row r="75" spans="1:13" ht="30" customHeight="1" x14ac:dyDescent="0.35">
      <c r="A75" s="52" t="s">
        <v>216</v>
      </c>
      <c r="B75" s="48">
        <v>100858</v>
      </c>
      <c r="C75" s="162" t="s">
        <v>177</v>
      </c>
      <c r="D75" s="162"/>
      <c r="E75" s="162"/>
      <c r="F75" s="162"/>
      <c r="G75" s="162"/>
      <c r="H75" s="49" t="s">
        <v>9</v>
      </c>
      <c r="I75" s="49">
        <v>1</v>
      </c>
      <c r="J75" s="55">
        <v>516.25</v>
      </c>
      <c r="K75" s="56">
        <f>ROUND(I75*J75,2)</f>
        <v>516.25</v>
      </c>
      <c r="L75" s="67"/>
    </row>
    <row r="76" spans="1:13" ht="30" customHeight="1" x14ac:dyDescent="0.35">
      <c r="A76" s="52" t="s">
        <v>112</v>
      </c>
      <c r="B76" s="49">
        <v>86881</v>
      </c>
      <c r="C76" s="162" t="s">
        <v>57</v>
      </c>
      <c r="D76" s="162"/>
      <c r="E76" s="162"/>
      <c r="F76" s="162"/>
      <c r="G76" s="162"/>
      <c r="H76" s="49" t="s">
        <v>9</v>
      </c>
      <c r="I76" s="49">
        <v>1</v>
      </c>
      <c r="J76" s="55">
        <v>154.99</v>
      </c>
      <c r="K76" s="56">
        <f>ROUND(I76*J76,2)</f>
        <v>154.99</v>
      </c>
      <c r="L76" s="67"/>
    </row>
    <row r="77" spans="1:13" ht="30" customHeight="1" x14ac:dyDescent="0.35">
      <c r="A77" s="52" t="s">
        <v>217</v>
      </c>
      <c r="B77" s="49">
        <v>86888</v>
      </c>
      <c r="C77" s="162" t="s">
        <v>58</v>
      </c>
      <c r="D77" s="162"/>
      <c r="E77" s="162"/>
      <c r="F77" s="162"/>
      <c r="G77" s="162"/>
      <c r="H77" s="49" t="s">
        <v>9</v>
      </c>
      <c r="I77" s="49">
        <v>1</v>
      </c>
      <c r="J77" s="55">
        <v>323.29000000000002</v>
      </c>
      <c r="K77" s="56">
        <f>ROUND(I77*J77,2)</f>
        <v>323.29000000000002</v>
      </c>
      <c r="L77" s="67"/>
    </row>
    <row r="78" spans="1:13" ht="30" customHeight="1" x14ac:dyDescent="0.35">
      <c r="A78" s="52" t="s">
        <v>113</v>
      </c>
      <c r="B78" s="49">
        <v>86906</v>
      </c>
      <c r="C78" s="162" t="s">
        <v>59</v>
      </c>
      <c r="D78" s="162"/>
      <c r="E78" s="162"/>
      <c r="F78" s="162"/>
      <c r="G78" s="162"/>
      <c r="H78" s="49" t="s">
        <v>9</v>
      </c>
      <c r="I78" s="49">
        <v>1</v>
      </c>
      <c r="J78" s="55">
        <v>61.47</v>
      </c>
      <c r="K78" s="56">
        <f>ROUND(I78*J78,2)</f>
        <v>61.47</v>
      </c>
      <c r="L78" s="67"/>
    </row>
    <row r="79" spans="1:13" ht="20.149999999999999" customHeight="1" x14ac:dyDescent="0.35">
      <c r="A79" s="59">
        <v>12</v>
      </c>
      <c r="B79" s="163" t="s">
        <v>60</v>
      </c>
      <c r="C79" s="163"/>
      <c r="D79" s="163"/>
      <c r="E79" s="163"/>
      <c r="F79" s="163"/>
      <c r="G79" s="163"/>
      <c r="H79" s="163"/>
      <c r="I79" s="163"/>
      <c r="J79" s="163"/>
      <c r="K79" s="57">
        <f>ROUND(SUM(K80:K83),2)</f>
        <v>1396.62</v>
      </c>
    </row>
    <row r="80" spans="1:13" ht="30" customHeight="1" x14ac:dyDescent="0.35">
      <c r="A80" s="52" t="s">
        <v>114</v>
      </c>
      <c r="B80" s="48">
        <v>90443</v>
      </c>
      <c r="C80" s="162" t="s">
        <v>61</v>
      </c>
      <c r="D80" s="162"/>
      <c r="E80" s="162"/>
      <c r="F80" s="162"/>
      <c r="G80" s="162"/>
      <c r="H80" s="48" t="s">
        <v>3</v>
      </c>
      <c r="I80" s="48">
        <v>8</v>
      </c>
      <c r="J80" s="55">
        <v>10.56</v>
      </c>
      <c r="K80" s="56">
        <f>ROUND(I80*J80,2)</f>
        <v>84.48</v>
      </c>
      <c r="L80" s="67"/>
    </row>
    <row r="81" spans="1:12" ht="30" customHeight="1" x14ac:dyDescent="0.35">
      <c r="A81" s="52" t="s">
        <v>218</v>
      </c>
      <c r="B81" s="48">
        <v>90444</v>
      </c>
      <c r="C81" s="162" t="s">
        <v>62</v>
      </c>
      <c r="D81" s="162"/>
      <c r="E81" s="162"/>
      <c r="F81" s="162"/>
      <c r="G81" s="162"/>
      <c r="H81" s="48" t="s">
        <v>3</v>
      </c>
      <c r="I81" s="48">
        <v>8</v>
      </c>
      <c r="J81" s="55">
        <v>24.92</v>
      </c>
      <c r="K81" s="56">
        <f>ROUND(I81*J81,2)</f>
        <v>199.36</v>
      </c>
      <c r="L81" s="67"/>
    </row>
    <row r="82" spans="1:12" ht="30" customHeight="1" x14ac:dyDescent="0.35">
      <c r="A82" s="52" t="s">
        <v>219</v>
      </c>
      <c r="B82" s="48">
        <v>90447</v>
      </c>
      <c r="C82" s="162" t="s">
        <v>63</v>
      </c>
      <c r="D82" s="162"/>
      <c r="E82" s="162"/>
      <c r="F82" s="162"/>
      <c r="G82" s="162"/>
      <c r="H82" s="48" t="s">
        <v>3</v>
      </c>
      <c r="I82" s="48">
        <v>8</v>
      </c>
      <c r="J82" s="55">
        <v>6.33</v>
      </c>
      <c r="K82" s="56">
        <f>ROUND(I82*J82,2)</f>
        <v>50.64</v>
      </c>
      <c r="L82" s="67"/>
    </row>
    <row r="83" spans="1:12" ht="46" customHeight="1" x14ac:dyDescent="0.35">
      <c r="A83" s="52" t="s">
        <v>220</v>
      </c>
      <c r="B83" s="48">
        <v>94483</v>
      </c>
      <c r="C83" s="162" t="s">
        <v>64</v>
      </c>
      <c r="D83" s="162"/>
      <c r="E83" s="162"/>
      <c r="F83" s="162"/>
      <c r="G83" s="162"/>
      <c r="H83" s="48" t="s">
        <v>9</v>
      </c>
      <c r="I83" s="48">
        <v>1</v>
      </c>
      <c r="J83" s="55">
        <v>1062.1400000000001</v>
      </c>
      <c r="K83" s="56">
        <f>ROUND(I83*J83,2)</f>
        <v>1062.1400000000001</v>
      </c>
      <c r="L83" s="67"/>
    </row>
    <row r="84" spans="1:12" ht="20.149999999999999" customHeight="1" x14ac:dyDescent="0.35">
      <c r="A84" s="59">
        <v>13</v>
      </c>
      <c r="B84" s="163" t="s">
        <v>65</v>
      </c>
      <c r="C84" s="163"/>
      <c r="D84" s="163"/>
      <c r="E84" s="163"/>
      <c r="F84" s="163"/>
      <c r="G84" s="163"/>
      <c r="H84" s="163"/>
      <c r="I84" s="163"/>
      <c r="J84" s="163"/>
      <c r="K84" s="57">
        <f>ROUND(SUM(K85:K86),2)</f>
        <v>1441</v>
      </c>
    </row>
    <row r="85" spans="1:12" ht="65.25" customHeight="1" x14ac:dyDescent="0.35">
      <c r="A85" s="52" t="s">
        <v>221</v>
      </c>
      <c r="B85" s="48">
        <v>10333</v>
      </c>
      <c r="C85" s="162" t="s">
        <v>297</v>
      </c>
      <c r="D85" s="162"/>
      <c r="E85" s="162"/>
      <c r="F85" s="162"/>
      <c r="G85" s="162"/>
      <c r="H85" s="49" t="s">
        <v>247</v>
      </c>
      <c r="I85" s="48">
        <v>5</v>
      </c>
      <c r="J85" s="54">
        <v>103.47</v>
      </c>
      <c r="K85" s="56">
        <f>ROUND(I85*J85,2)</f>
        <v>517.35</v>
      </c>
      <c r="L85" s="67"/>
    </row>
    <row r="86" spans="1:12" ht="30" customHeight="1" x14ac:dyDescent="0.35">
      <c r="A86" s="52" t="s">
        <v>222</v>
      </c>
      <c r="B86" s="48">
        <v>101161</v>
      </c>
      <c r="C86" s="162" t="s">
        <v>178</v>
      </c>
      <c r="D86" s="162"/>
      <c r="E86" s="162"/>
      <c r="F86" s="162"/>
      <c r="G86" s="162"/>
      <c r="H86" s="49" t="s">
        <v>247</v>
      </c>
      <c r="I86" s="48">
        <v>5</v>
      </c>
      <c r="J86" s="54">
        <v>184.73</v>
      </c>
      <c r="K86" s="56">
        <f>ROUND(I86*J86,2)</f>
        <v>923.65</v>
      </c>
      <c r="L86" s="67"/>
    </row>
    <row r="87" spans="1:12" ht="20.149999999999999" customHeight="1" x14ac:dyDescent="0.35">
      <c r="A87" s="59">
        <v>14</v>
      </c>
      <c r="B87" s="175" t="s">
        <v>66</v>
      </c>
      <c r="C87" s="175"/>
      <c r="D87" s="175"/>
      <c r="E87" s="175"/>
      <c r="F87" s="175"/>
      <c r="G87" s="175"/>
      <c r="H87" s="175"/>
      <c r="I87" s="175"/>
      <c r="J87" s="175"/>
      <c r="K87" s="57">
        <f>ROUND(SUM(K88:K88),2)</f>
        <v>691.52</v>
      </c>
    </row>
    <row r="88" spans="1:12" ht="46" customHeight="1" x14ac:dyDescent="0.35">
      <c r="A88" s="52" t="s">
        <v>223</v>
      </c>
      <c r="B88" s="48">
        <v>96358</v>
      </c>
      <c r="C88" s="162" t="s">
        <v>67</v>
      </c>
      <c r="D88" s="162"/>
      <c r="E88" s="162"/>
      <c r="F88" s="162"/>
      <c r="G88" s="162"/>
      <c r="H88" s="49" t="s">
        <v>247</v>
      </c>
      <c r="I88" s="48">
        <v>8</v>
      </c>
      <c r="J88" s="55">
        <v>86.44</v>
      </c>
      <c r="K88" s="56">
        <f>ROUND(I88*J88,2)</f>
        <v>691.52</v>
      </c>
      <c r="L88" s="67"/>
    </row>
    <row r="89" spans="1:12" ht="20.149999999999999" customHeight="1" x14ac:dyDescent="0.35">
      <c r="A89" s="59">
        <v>15</v>
      </c>
      <c r="B89" s="163" t="s">
        <v>68</v>
      </c>
      <c r="C89" s="163"/>
      <c r="D89" s="163"/>
      <c r="E89" s="163"/>
      <c r="F89" s="163"/>
      <c r="G89" s="163"/>
      <c r="H89" s="163"/>
      <c r="I89" s="163"/>
      <c r="J89" s="163"/>
      <c r="K89" s="57">
        <f>ROUND(SUM(K90:K97),2)</f>
        <v>2989.6</v>
      </c>
    </row>
    <row r="90" spans="1:12" ht="30" customHeight="1" x14ac:dyDescent="0.35">
      <c r="A90" s="52" t="s">
        <v>224</v>
      </c>
      <c r="B90" s="48">
        <v>88411</v>
      </c>
      <c r="C90" s="162" t="s">
        <v>69</v>
      </c>
      <c r="D90" s="162"/>
      <c r="E90" s="162"/>
      <c r="F90" s="162"/>
      <c r="G90" s="162"/>
      <c r="H90" s="49" t="s">
        <v>247</v>
      </c>
      <c r="I90" s="48">
        <v>40</v>
      </c>
      <c r="J90" s="55">
        <v>2.1</v>
      </c>
      <c r="K90" s="56">
        <f t="shared" ref="K90:K97" si="1">ROUND(I90*J90,2)</f>
        <v>84</v>
      </c>
      <c r="L90" s="67"/>
    </row>
    <row r="91" spans="1:12" ht="46" customHeight="1" x14ac:dyDescent="0.35">
      <c r="A91" s="52" t="s">
        <v>225</v>
      </c>
      <c r="B91" s="48">
        <v>88416</v>
      </c>
      <c r="C91" s="162" t="s">
        <v>70</v>
      </c>
      <c r="D91" s="162"/>
      <c r="E91" s="162"/>
      <c r="F91" s="162"/>
      <c r="G91" s="162"/>
      <c r="H91" s="49" t="s">
        <v>247</v>
      </c>
      <c r="I91" s="48">
        <v>40</v>
      </c>
      <c r="J91" s="55">
        <v>11.05</v>
      </c>
      <c r="K91" s="56">
        <f t="shared" si="1"/>
        <v>442</v>
      </c>
      <c r="L91" s="67"/>
    </row>
    <row r="92" spans="1:12" ht="16" customHeight="1" x14ac:dyDescent="0.35">
      <c r="A92" s="52" t="s">
        <v>226</v>
      </c>
      <c r="B92" s="48">
        <v>88484</v>
      </c>
      <c r="C92" s="173" t="s">
        <v>71</v>
      </c>
      <c r="D92" s="173"/>
      <c r="E92" s="173"/>
      <c r="F92" s="173"/>
      <c r="G92" s="173"/>
      <c r="H92" s="49" t="s">
        <v>247</v>
      </c>
      <c r="I92" s="48">
        <v>40</v>
      </c>
      <c r="J92" s="55">
        <v>2.31</v>
      </c>
      <c r="K92" s="56">
        <f t="shared" si="1"/>
        <v>92.4</v>
      </c>
      <c r="L92" s="67"/>
    </row>
    <row r="93" spans="1:12" ht="16" customHeight="1" x14ac:dyDescent="0.35">
      <c r="A93" s="52" t="s">
        <v>115</v>
      </c>
      <c r="B93" s="48">
        <v>88485</v>
      </c>
      <c r="C93" s="173" t="s">
        <v>72</v>
      </c>
      <c r="D93" s="173"/>
      <c r="E93" s="173"/>
      <c r="F93" s="173"/>
      <c r="G93" s="173"/>
      <c r="H93" s="49" t="s">
        <v>247</v>
      </c>
      <c r="I93" s="48">
        <v>40</v>
      </c>
      <c r="J93" s="55">
        <v>1.95</v>
      </c>
      <c r="K93" s="56">
        <f t="shared" si="1"/>
        <v>78</v>
      </c>
      <c r="L93" s="67"/>
    </row>
    <row r="94" spans="1:12" ht="30" customHeight="1" x14ac:dyDescent="0.35">
      <c r="A94" s="52" t="s">
        <v>227</v>
      </c>
      <c r="B94" s="48">
        <v>88488</v>
      </c>
      <c r="C94" s="162" t="s">
        <v>73</v>
      </c>
      <c r="D94" s="162"/>
      <c r="E94" s="162"/>
      <c r="F94" s="162"/>
      <c r="G94" s="162"/>
      <c r="H94" s="49" t="s">
        <v>247</v>
      </c>
      <c r="I94" s="48">
        <v>40</v>
      </c>
      <c r="J94" s="55">
        <v>12.07</v>
      </c>
      <c r="K94" s="56">
        <f t="shared" si="1"/>
        <v>482.8</v>
      </c>
      <c r="L94" s="67"/>
    </row>
    <row r="95" spans="1:12" ht="30" customHeight="1" x14ac:dyDescent="0.35">
      <c r="A95" s="52" t="s">
        <v>228</v>
      </c>
      <c r="B95" s="48">
        <v>88489</v>
      </c>
      <c r="C95" s="162" t="s">
        <v>74</v>
      </c>
      <c r="D95" s="162"/>
      <c r="E95" s="162"/>
      <c r="F95" s="162"/>
      <c r="G95" s="162"/>
      <c r="H95" s="49" t="s">
        <v>247</v>
      </c>
      <c r="I95" s="48">
        <v>40</v>
      </c>
      <c r="J95" s="55">
        <v>10.42</v>
      </c>
      <c r="K95" s="56">
        <f t="shared" si="1"/>
        <v>416.8</v>
      </c>
      <c r="L95" s="67"/>
    </row>
    <row r="96" spans="1:12" ht="16" customHeight="1" x14ac:dyDescent="0.35">
      <c r="A96" s="52" t="s">
        <v>229</v>
      </c>
      <c r="B96" s="48">
        <v>88496</v>
      </c>
      <c r="C96" s="173" t="s">
        <v>75</v>
      </c>
      <c r="D96" s="173"/>
      <c r="E96" s="173"/>
      <c r="F96" s="173"/>
      <c r="G96" s="173"/>
      <c r="H96" s="49" t="s">
        <v>247</v>
      </c>
      <c r="I96" s="48">
        <v>40</v>
      </c>
      <c r="J96" s="55">
        <v>22.67</v>
      </c>
      <c r="K96" s="56">
        <f t="shared" si="1"/>
        <v>906.8</v>
      </c>
      <c r="L96" s="67"/>
    </row>
    <row r="97" spans="1:12" ht="30" customHeight="1" x14ac:dyDescent="0.35">
      <c r="A97" s="52" t="s">
        <v>230</v>
      </c>
      <c r="B97" s="48">
        <v>88497</v>
      </c>
      <c r="C97" s="162" t="s">
        <v>76</v>
      </c>
      <c r="D97" s="162"/>
      <c r="E97" s="162"/>
      <c r="F97" s="162"/>
      <c r="G97" s="162"/>
      <c r="H97" s="49" t="s">
        <v>247</v>
      </c>
      <c r="I97" s="48">
        <v>40</v>
      </c>
      <c r="J97" s="55">
        <v>12.17</v>
      </c>
      <c r="K97" s="56">
        <f t="shared" si="1"/>
        <v>486.8</v>
      </c>
      <c r="L97" s="67"/>
    </row>
    <row r="98" spans="1:12" ht="20.149999999999999" customHeight="1" x14ac:dyDescent="0.35">
      <c r="A98" s="59">
        <v>16</v>
      </c>
      <c r="B98" s="163" t="s">
        <v>77</v>
      </c>
      <c r="C98" s="163"/>
      <c r="D98" s="163"/>
      <c r="E98" s="163"/>
      <c r="F98" s="163"/>
      <c r="G98" s="163"/>
      <c r="H98" s="163"/>
      <c r="I98" s="163"/>
      <c r="J98" s="163"/>
      <c r="K98" s="57">
        <f>ROUND(SUM(K99:K101),2)</f>
        <v>439.95</v>
      </c>
    </row>
    <row r="99" spans="1:12" ht="30" customHeight="1" x14ac:dyDescent="0.35">
      <c r="A99" s="52" t="s">
        <v>231</v>
      </c>
      <c r="B99" s="48">
        <v>87412</v>
      </c>
      <c r="C99" s="162" t="s">
        <v>78</v>
      </c>
      <c r="D99" s="162"/>
      <c r="E99" s="162"/>
      <c r="F99" s="162"/>
      <c r="G99" s="162"/>
      <c r="H99" s="49" t="s">
        <v>247</v>
      </c>
      <c r="I99" s="48">
        <v>5</v>
      </c>
      <c r="J99" s="55">
        <v>19.75</v>
      </c>
      <c r="K99" s="56">
        <f>ROUND(I99*J99,2)</f>
        <v>98.75</v>
      </c>
      <c r="L99" s="67"/>
    </row>
    <row r="100" spans="1:12" ht="46" customHeight="1" x14ac:dyDescent="0.35">
      <c r="A100" s="52" t="s">
        <v>232</v>
      </c>
      <c r="B100" s="48">
        <v>87530</v>
      </c>
      <c r="C100" s="162" t="s">
        <v>79</v>
      </c>
      <c r="D100" s="162"/>
      <c r="E100" s="162"/>
      <c r="F100" s="162"/>
      <c r="G100" s="162"/>
      <c r="H100" s="49" t="s">
        <v>247</v>
      </c>
      <c r="I100" s="48">
        <v>5</v>
      </c>
      <c r="J100" s="55">
        <v>42.77</v>
      </c>
      <c r="K100" s="56">
        <f>ROUND(I100*J100,2)</f>
        <v>213.85</v>
      </c>
      <c r="L100" s="67"/>
    </row>
    <row r="101" spans="1:12" ht="57.75" customHeight="1" x14ac:dyDescent="0.35">
      <c r="A101" s="52" t="s">
        <v>233</v>
      </c>
      <c r="B101" s="48">
        <v>87550</v>
      </c>
      <c r="C101" s="162" t="s">
        <v>80</v>
      </c>
      <c r="D101" s="162"/>
      <c r="E101" s="162"/>
      <c r="F101" s="162"/>
      <c r="G101" s="162"/>
      <c r="H101" s="49" t="s">
        <v>247</v>
      </c>
      <c r="I101" s="48">
        <v>5</v>
      </c>
      <c r="J101" s="55">
        <v>25.47</v>
      </c>
      <c r="K101" s="56">
        <f>ROUND(I101*J101,2)</f>
        <v>127.35</v>
      </c>
      <c r="L101" s="67"/>
    </row>
    <row r="102" spans="1:12" ht="20.149999999999999" customHeight="1" x14ac:dyDescent="0.35">
      <c r="A102" s="59">
        <v>17</v>
      </c>
      <c r="B102" s="163" t="s">
        <v>81</v>
      </c>
      <c r="C102" s="163"/>
      <c r="D102" s="163"/>
      <c r="E102" s="163"/>
      <c r="F102" s="163"/>
      <c r="G102" s="163"/>
      <c r="H102" s="163"/>
      <c r="I102" s="163"/>
      <c r="J102" s="163"/>
      <c r="K102" s="57">
        <f>ROUND(SUM(K103:K104),2)</f>
        <v>506.4</v>
      </c>
    </row>
    <row r="103" spans="1:12" ht="16" customHeight="1" x14ac:dyDescent="0.35">
      <c r="A103" s="52" t="s">
        <v>234</v>
      </c>
      <c r="B103" s="48">
        <v>96113</v>
      </c>
      <c r="C103" s="162" t="s">
        <v>82</v>
      </c>
      <c r="D103" s="162"/>
      <c r="E103" s="162"/>
      <c r="F103" s="162"/>
      <c r="G103" s="162"/>
      <c r="H103" s="49" t="s">
        <v>247</v>
      </c>
      <c r="I103" s="48">
        <v>5</v>
      </c>
      <c r="J103" s="55">
        <v>31.79</v>
      </c>
      <c r="K103" s="56">
        <f>ROUND(I103*J103,2)</f>
        <v>158.94999999999999</v>
      </c>
      <c r="L103" s="67"/>
    </row>
    <row r="104" spans="1:12" ht="30" customHeight="1" x14ac:dyDescent="0.35">
      <c r="A104" s="52" t="s">
        <v>235</v>
      </c>
      <c r="B104" s="48">
        <v>96114</v>
      </c>
      <c r="C104" s="162" t="s">
        <v>83</v>
      </c>
      <c r="D104" s="162"/>
      <c r="E104" s="162"/>
      <c r="F104" s="162"/>
      <c r="G104" s="162"/>
      <c r="H104" s="49" t="s">
        <v>247</v>
      </c>
      <c r="I104" s="48">
        <v>5</v>
      </c>
      <c r="J104" s="55">
        <v>69.489999999999995</v>
      </c>
      <c r="K104" s="56">
        <f>ROUND(I104*J104,2)</f>
        <v>347.45</v>
      </c>
      <c r="L104" s="67"/>
    </row>
    <row r="105" spans="1:12" ht="20.149999999999999" customHeight="1" x14ac:dyDescent="0.35">
      <c r="A105" s="59">
        <v>18</v>
      </c>
      <c r="B105" s="163" t="s">
        <v>60</v>
      </c>
      <c r="C105" s="163"/>
      <c r="D105" s="163"/>
      <c r="E105" s="163"/>
      <c r="F105" s="163"/>
      <c r="G105" s="163"/>
      <c r="H105" s="163"/>
      <c r="I105" s="163"/>
      <c r="J105" s="163"/>
      <c r="K105" s="57">
        <f>ROUND(SUM(K106:K108),2)</f>
        <v>847.05</v>
      </c>
    </row>
    <row r="106" spans="1:12" ht="30" customHeight="1" x14ac:dyDescent="0.35">
      <c r="A106" s="52" t="s">
        <v>236</v>
      </c>
      <c r="B106" s="48">
        <v>100480</v>
      </c>
      <c r="C106" s="162" t="s">
        <v>84</v>
      </c>
      <c r="D106" s="162"/>
      <c r="E106" s="162"/>
      <c r="F106" s="162"/>
      <c r="G106" s="162"/>
      <c r="H106" s="48" t="s">
        <v>248</v>
      </c>
      <c r="I106" s="48">
        <v>0.6</v>
      </c>
      <c r="J106" s="55">
        <v>825.48</v>
      </c>
      <c r="K106" s="56">
        <f>ROUND(I106*J106,2)</f>
        <v>495.29</v>
      </c>
      <c r="L106" s="67"/>
    </row>
    <row r="107" spans="1:12" ht="46" customHeight="1" x14ac:dyDescent="0.35">
      <c r="A107" s="52" t="s">
        <v>237</v>
      </c>
      <c r="B107" s="48">
        <v>100492</v>
      </c>
      <c r="C107" s="162" t="s">
        <v>85</v>
      </c>
      <c r="D107" s="162"/>
      <c r="E107" s="162"/>
      <c r="F107" s="162"/>
      <c r="G107" s="162"/>
      <c r="H107" s="48" t="s">
        <v>248</v>
      </c>
      <c r="I107" s="48">
        <v>0.3</v>
      </c>
      <c r="J107" s="55">
        <v>639.21</v>
      </c>
      <c r="K107" s="56">
        <f>ROUND(I107*J107,2)</f>
        <v>191.76</v>
      </c>
      <c r="L107" s="67"/>
    </row>
    <row r="108" spans="1:12" ht="30" customHeight="1" x14ac:dyDescent="0.35">
      <c r="A108" s="52" t="s">
        <v>238</v>
      </c>
      <c r="B108" s="48">
        <v>99808</v>
      </c>
      <c r="C108" s="162" t="s">
        <v>86</v>
      </c>
      <c r="D108" s="162"/>
      <c r="E108" s="162"/>
      <c r="F108" s="162"/>
      <c r="G108" s="162"/>
      <c r="H108" s="48" t="s">
        <v>247</v>
      </c>
      <c r="I108" s="48">
        <v>50</v>
      </c>
      <c r="J108" s="55">
        <v>3.2</v>
      </c>
      <c r="K108" s="56">
        <f>ROUND(I108*J108,2)</f>
        <v>160</v>
      </c>
      <c r="L108" s="67"/>
    </row>
    <row r="109" spans="1:12" ht="20.149999999999999" customHeight="1" x14ac:dyDescent="0.35">
      <c r="A109" s="59">
        <v>19</v>
      </c>
      <c r="B109" s="163" t="s">
        <v>87</v>
      </c>
      <c r="C109" s="163"/>
      <c r="D109" s="163"/>
      <c r="E109" s="163"/>
      <c r="F109" s="163"/>
      <c r="G109" s="163"/>
      <c r="H109" s="163"/>
      <c r="I109" s="163"/>
      <c r="J109" s="163"/>
      <c r="K109" s="57">
        <f>ROUND(SUM(K110:K119),2)</f>
        <v>1096.3</v>
      </c>
    </row>
    <row r="110" spans="1:12" ht="30" customHeight="1" x14ac:dyDescent="0.35">
      <c r="A110" s="52" t="s">
        <v>116</v>
      </c>
      <c r="B110" s="48">
        <v>97622</v>
      </c>
      <c r="C110" s="162" t="s">
        <v>88</v>
      </c>
      <c r="D110" s="162"/>
      <c r="E110" s="162"/>
      <c r="F110" s="162"/>
      <c r="G110" s="162"/>
      <c r="H110" s="48" t="s">
        <v>248</v>
      </c>
      <c r="I110" s="48">
        <v>5</v>
      </c>
      <c r="J110" s="55">
        <v>46.22</v>
      </c>
      <c r="K110" s="56">
        <f t="shared" ref="K110:K119" si="2">ROUND(I110*J110,2)</f>
        <v>231.1</v>
      </c>
      <c r="L110" s="67"/>
    </row>
    <row r="111" spans="1:12" ht="30" customHeight="1" x14ac:dyDescent="0.35">
      <c r="A111" s="52" t="s">
        <v>117</v>
      </c>
      <c r="B111" s="48">
        <v>97631</v>
      </c>
      <c r="C111" s="162" t="s">
        <v>89</v>
      </c>
      <c r="D111" s="162"/>
      <c r="E111" s="162"/>
      <c r="F111" s="162"/>
      <c r="G111" s="162"/>
      <c r="H111" s="48" t="s">
        <v>247</v>
      </c>
      <c r="I111" s="48">
        <v>20</v>
      </c>
      <c r="J111" s="55">
        <v>2.67</v>
      </c>
      <c r="K111" s="56">
        <f t="shared" si="2"/>
        <v>53.4</v>
      </c>
      <c r="L111" s="67"/>
    </row>
    <row r="112" spans="1:12" ht="30" customHeight="1" x14ac:dyDescent="0.35">
      <c r="A112" s="52" t="s">
        <v>239</v>
      </c>
      <c r="B112" s="48">
        <v>97640</v>
      </c>
      <c r="C112" s="162" t="s">
        <v>90</v>
      </c>
      <c r="D112" s="162"/>
      <c r="E112" s="162"/>
      <c r="F112" s="162"/>
      <c r="G112" s="162"/>
      <c r="H112" s="48" t="s">
        <v>247</v>
      </c>
      <c r="I112" s="48">
        <v>20</v>
      </c>
      <c r="J112" s="55">
        <v>1.55</v>
      </c>
      <c r="K112" s="56">
        <f t="shared" si="2"/>
        <v>31</v>
      </c>
      <c r="L112" s="67"/>
    </row>
    <row r="113" spans="1:12" ht="30" customHeight="1" x14ac:dyDescent="0.35">
      <c r="A113" s="52" t="s">
        <v>241</v>
      </c>
      <c r="B113" s="48">
        <v>97641</v>
      </c>
      <c r="C113" s="162" t="s">
        <v>91</v>
      </c>
      <c r="D113" s="162"/>
      <c r="E113" s="162"/>
      <c r="F113" s="162"/>
      <c r="G113" s="162"/>
      <c r="H113" s="48" t="s">
        <v>247</v>
      </c>
      <c r="I113" s="48">
        <v>80</v>
      </c>
      <c r="J113" s="55">
        <v>4.01</v>
      </c>
      <c r="K113" s="56">
        <f t="shared" si="2"/>
        <v>320.8</v>
      </c>
      <c r="L113" s="67"/>
    </row>
    <row r="114" spans="1:12" ht="30" customHeight="1" x14ac:dyDescent="0.35">
      <c r="A114" s="52" t="s">
        <v>240</v>
      </c>
      <c r="B114" s="48">
        <v>97660</v>
      </c>
      <c r="C114" s="162" t="s">
        <v>92</v>
      </c>
      <c r="D114" s="162"/>
      <c r="E114" s="162"/>
      <c r="F114" s="162"/>
      <c r="G114" s="162"/>
      <c r="H114" s="48" t="s">
        <v>9</v>
      </c>
      <c r="I114" s="48">
        <v>20</v>
      </c>
      <c r="J114" s="55">
        <v>0.56999999999999995</v>
      </c>
      <c r="K114" s="56">
        <f t="shared" si="2"/>
        <v>11.4</v>
      </c>
      <c r="L114" s="67"/>
    </row>
    <row r="115" spans="1:12" ht="30" customHeight="1" x14ac:dyDescent="0.35">
      <c r="A115" s="52" t="s">
        <v>242</v>
      </c>
      <c r="B115" s="48">
        <v>97661</v>
      </c>
      <c r="C115" s="162" t="s">
        <v>93</v>
      </c>
      <c r="D115" s="162"/>
      <c r="E115" s="162"/>
      <c r="F115" s="162"/>
      <c r="G115" s="162"/>
      <c r="H115" s="48" t="s">
        <v>3</v>
      </c>
      <c r="I115" s="48">
        <v>100</v>
      </c>
      <c r="J115" s="55">
        <v>0.57999999999999996</v>
      </c>
      <c r="K115" s="56">
        <f t="shared" si="2"/>
        <v>58</v>
      </c>
      <c r="L115" s="67"/>
    </row>
    <row r="116" spans="1:12" ht="30" customHeight="1" x14ac:dyDescent="0.35">
      <c r="A116" s="52" t="s">
        <v>243</v>
      </c>
      <c r="B116" s="48">
        <v>97662</v>
      </c>
      <c r="C116" s="162" t="s">
        <v>94</v>
      </c>
      <c r="D116" s="162"/>
      <c r="E116" s="162"/>
      <c r="F116" s="162"/>
      <c r="G116" s="162"/>
      <c r="H116" s="48" t="s">
        <v>3</v>
      </c>
      <c r="I116" s="48">
        <v>50</v>
      </c>
      <c r="J116" s="55">
        <v>0.38</v>
      </c>
      <c r="K116" s="56">
        <f t="shared" si="2"/>
        <v>19</v>
      </c>
      <c r="L116" s="67"/>
    </row>
    <row r="117" spans="1:12" ht="16" customHeight="1" x14ac:dyDescent="0.35">
      <c r="A117" s="52" t="s">
        <v>244</v>
      </c>
      <c r="B117" s="48">
        <v>97663</v>
      </c>
      <c r="C117" s="173" t="s">
        <v>95</v>
      </c>
      <c r="D117" s="173"/>
      <c r="E117" s="173"/>
      <c r="F117" s="173"/>
      <c r="G117" s="173"/>
      <c r="H117" s="48" t="s">
        <v>9</v>
      </c>
      <c r="I117" s="48">
        <v>20</v>
      </c>
      <c r="J117" s="55">
        <v>9.7899999999999991</v>
      </c>
      <c r="K117" s="56">
        <f t="shared" si="2"/>
        <v>195.8</v>
      </c>
      <c r="L117" s="67"/>
    </row>
    <row r="118" spans="1:12" ht="30" customHeight="1" x14ac:dyDescent="0.35">
      <c r="A118" s="52" t="s">
        <v>245</v>
      </c>
      <c r="B118" s="48">
        <v>97665</v>
      </c>
      <c r="C118" s="162" t="s">
        <v>96</v>
      </c>
      <c r="D118" s="162"/>
      <c r="E118" s="162"/>
      <c r="F118" s="162"/>
      <c r="G118" s="162"/>
      <c r="H118" s="48" t="s">
        <v>9</v>
      </c>
      <c r="I118" s="48">
        <v>30</v>
      </c>
      <c r="J118" s="55">
        <v>1.1000000000000001</v>
      </c>
      <c r="K118" s="56">
        <f t="shared" si="2"/>
        <v>33</v>
      </c>
      <c r="L118" s="67"/>
    </row>
    <row r="119" spans="1:12" ht="30" customHeight="1" x14ac:dyDescent="0.35">
      <c r="A119" s="52" t="s">
        <v>246</v>
      </c>
      <c r="B119" s="48">
        <v>97666</v>
      </c>
      <c r="C119" s="162" t="s">
        <v>97</v>
      </c>
      <c r="D119" s="162"/>
      <c r="E119" s="162"/>
      <c r="F119" s="162"/>
      <c r="G119" s="162"/>
      <c r="H119" s="48" t="s">
        <v>9</v>
      </c>
      <c r="I119" s="48">
        <v>20</v>
      </c>
      <c r="J119" s="55">
        <v>7.14</v>
      </c>
      <c r="K119" s="56">
        <f t="shared" si="2"/>
        <v>142.80000000000001</v>
      </c>
      <c r="L119" s="67"/>
    </row>
    <row r="120" spans="1:12" x14ac:dyDescent="0.35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</row>
    <row r="121" spans="1:12" x14ac:dyDescent="0.35">
      <c r="A121" s="170" t="s">
        <v>254</v>
      </c>
      <c r="B121" s="170"/>
      <c r="C121" s="170"/>
      <c r="D121" s="170"/>
      <c r="E121" s="170"/>
      <c r="F121" s="170"/>
      <c r="G121" s="170"/>
      <c r="H121" s="170"/>
      <c r="I121" s="170"/>
      <c r="J121" s="170"/>
      <c r="K121" s="66">
        <f>ROUND(K109+K105+K102+K98+K89+K87+K84+K79+K68+K64+K61+K32+K28+K26+K24+K21+K17+K13+K10,2)</f>
        <v>30472.720000000001</v>
      </c>
    </row>
    <row r="122" spans="1:12" x14ac:dyDescent="0.35">
      <c r="A122" s="167" t="s">
        <v>290</v>
      </c>
      <c r="B122" s="168"/>
      <c r="C122" s="168"/>
      <c r="D122" s="168"/>
      <c r="E122" s="168"/>
      <c r="F122" s="168"/>
      <c r="G122" s="168"/>
      <c r="H122" s="168"/>
      <c r="I122" s="169"/>
      <c r="J122" s="89">
        <v>0</v>
      </c>
      <c r="K122" s="88">
        <f>ROUND(K121*J122,2)*-1</f>
        <v>0</v>
      </c>
    </row>
    <row r="123" spans="1:12" x14ac:dyDescent="0.35">
      <c r="A123" s="167" t="s">
        <v>291</v>
      </c>
      <c r="B123" s="168"/>
      <c r="C123" s="168"/>
      <c r="D123" s="168"/>
      <c r="E123" s="168"/>
      <c r="F123" s="168"/>
      <c r="G123" s="168"/>
      <c r="H123" s="168"/>
      <c r="I123" s="168"/>
      <c r="J123" s="169"/>
      <c r="K123" s="66">
        <f>ROUND(K121+K122,2)</f>
        <v>30472.720000000001</v>
      </c>
    </row>
    <row r="124" spans="1:12" ht="15" customHeight="1" x14ac:dyDescent="0.35">
      <c r="A124" s="164" t="s">
        <v>253</v>
      </c>
      <c r="B124" s="165"/>
      <c r="C124" s="165"/>
      <c r="D124" s="165"/>
      <c r="E124" s="165"/>
      <c r="F124" s="165"/>
      <c r="G124" s="165"/>
      <c r="H124" s="165"/>
      <c r="I124" s="166"/>
      <c r="J124" s="65">
        <f>'BDI - Anexo I do TR'!B23</f>
        <v>0.25750000000000001</v>
      </c>
      <c r="K124" s="66">
        <f>ROUND(K123*J124,2)</f>
        <v>7846.73</v>
      </c>
    </row>
    <row r="125" spans="1:12" x14ac:dyDescent="0.35">
      <c r="A125" s="157" t="s">
        <v>255</v>
      </c>
      <c r="B125" s="157"/>
      <c r="C125" s="157"/>
      <c r="D125" s="157"/>
      <c r="E125" s="157"/>
      <c r="F125" s="157"/>
      <c r="G125" s="157"/>
      <c r="H125" s="157"/>
      <c r="I125" s="157"/>
      <c r="J125" s="157"/>
      <c r="K125" s="66">
        <f>ROUND(K121+K124,2)</f>
        <v>38319.449999999997</v>
      </c>
    </row>
  </sheetData>
  <mergeCells count="128">
    <mergeCell ref="A1:K1"/>
    <mergeCell ref="C115:G115"/>
    <mergeCell ref="C116:G116"/>
    <mergeCell ref="C117:G117"/>
    <mergeCell ref="C118:G118"/>
    <mergeCell ref="C119:G119"/>
    <mergeCell ref="C108:G108"/>
    <mergeCell ref="C110:G110"/>
    <mergeCell ref="C111:G111"/>
    <mergeCell ref="C112:G112"/>
    <mergeCell ref="C65:G65"/>
    <mergeCell ref="C66:G66"/>
    <mergeCell ref="B102:J102"/>
    <mergeCell ref="B105:J105"/>
    <mergeCell ref="C88:G88"/>
    <mergeCell ref="C67:G67"/>
    <mergeCell ref="C41:G41"/>
    <mergeCell ref="C43:G43"/>
    <mergeCell ref="C114:G114"/>
    <mergeCell ref="C55:G55"/>
    <mergeCell ref="C56:G56"/>
    <mergeCell ref="C59:G59"/>
    <mergeCell ref="C83:G83"/>
    <mergeCell ref="B61:J61"/>
    <mergeCell ref="B64:J64"/>
    <mergeCell ref="B68:J68"/>
    <mergeCell ref="B79:J79"/>
    <mergeCell ref="B84:J84"/>
    <mergeCell ref="B87:J87"/>
    <mergeCell ref="C60:G60"/>
    <mergeCell ref="C103:G103"/>
    <mergeCell ref="C104:G104"/>
    <mergeCell ref="C106:G106"/>
    <mergeCell ref="C107:G107"/>
    <mergeCell ref="C113:G113"/>
    <mergeCell ref="C85:G85"/>
    <mergeCell ref="C86:G86"/>
    <mergeCell ref="C99:G99"/>
    <mergeCell ref="C100:G100"/>
    <mergeCell ref="C101:G101"/>
    <mergeCell ref="C90:G90"/>
    <mergeCell ref="C91:G91"/>
    <mergeCell ref="C92:G92"/>
    <mergeCell ref="C93:G93"/>
    <mergeCell ref="C94:G94"/>
    <mergeCell ref="C95:G95"/>
    <mergeCell ref="C96:G96"/>
    <mergeCell ref="C97:G97"/>
    <mergeCell ref="C34:G34"/>
    <mergeCell ref="C33:G33"/>
    <mergeCell ref="C31:G31"/>
    <mergeCell ref="C44:G44"/>
    <mergeCell ref="C50:G50"/>
    <mergeCell ref="C51:G51"/>
    <mergeCell ref="C40:G40"/>
    <mergeCell ref="C37:G37"/>
    <mergeCell ref="C38:G38"/>
    <mergeCell ref="C39:G39"/>
    <mergeCell ref="C46:G46"/>
    <mergeCell ref="C47:G47"/>
    <mergeCell ref="C48:G48"/>
    <mergeCell ref="C49:G49"/>
    <mergeCell ref="B21:J21"/>
    <mergeCell ref="B24:J24"/>
    <mergeCell ref="B26:J26"/>
    <mergeCell ref="B28:J28"/>
    <mergeCell ref="B32:J32"/>
    <mergeCell ref="B8:B9"/>
    <mergeCell ref="A8:A9"/>
    <mergeCell ref="C8:G9"/>
    <mergeCell ref="H8:H9"/>
    <mergeCell ref="I8:I9"/>
    <mergeCell ref="C11:G11"/>
    <mergeCell ref="C12:G12"/>
    <mergeCell ref="C14:G14"/>
    <mergeCell ref="C15:G15"/>
    <mergeCell ref="C16:G16"/>
    <mergeCell ref="C29:G29"/>
    <mergeCell ref="C30:G30"/>
    <mergeCell ref="C20:G20"/>
    <mergeCell ref="C57:G57"/>
    <mergeCell ref="A124:I124"/>
    <mergeCell ref="A122:I122"/>
    <mergeCell ref="A123:J123"/>
    <mergeCell ref="A121:J121"/>
    <mergeCell ref="J8:J9"/>
    <mergeCell ref="K8:K9"/>
    <mergeCell ref="B89:J89"/>
    <mergeCell ref="A3:K3"/>
    <mergeCell ref="A4:K4"/>
    <mergeCell ref="A5:K5"/>
    <mergeCell ref="A6:K6"/>
    <mergeCell ref="A7:K7"/>
    <mergeCell ref="B98:J98"/>
    <mergeCell ref="C27:G27"/>
    <mergeCell ref="C22:G22"/>
    <mergeCell ref="C35:G35"/>
    <mergeCell ref="C25:G25"/>
    <mergeCell ref="C23:G23"/>
    <mergeCell ref="C18:G18"/>
    <mergeCell ref="C19:G19"/>
    <mergeCell ref="B10:J10"/>
    <mergeCell ref="B13:J13"/>
    <mergeCell ref="B17:J17"/>
    <mergeCell ref="A125:J125"/>
    <mergeCell ref="A36:K36"/>
    <mergeCell ref="A42:K42"/>
    <mergeCell ref="A45:K45"/>
    <mergeCell ref="A53:K53"/>
    <mergeCell ref="A58:K58"/>
    <mergeCell ref="A74:K74"/>
    <mergeCell ref="C76:G76"/>
    <mergeCell ref="C75:G75"/>
    <mergeCell ref="B109:J109"/>
    <mergeCell ref="C80:G80"/>
    <mergeCell ref="C81:G81"/>
    <mergeCell ref="C82:G82"/>
    <mergeCell ref="C77:G77"/>
    <mergeCell ref="C78:G78"/>
    <mergeCell ref="C72:G72"/>
    <mergeCell ref="C73:G73"/>
    <mergeCell ref="C70:G70"/>
    <mergeCell ref="C71:G71"/>
    <mergeCell ref="C69:G69"/>
    <mergeCell ref="C62:G62"/>
    <mergeCell ref="C63:G63"/>
    <mergeCell ref="C52:G52"/>
    <mergeCell ref="C54:G54"/>
  </mergeCells>
  <pageMargins left="0.51181102362204722" right="0.51181102362204722" top="0.78740157480314965" bottom="0.78740157480314965" header="0.31496062992125984" footer="0.31496062992125984"/>
  <pageSetup paperSize="9" scale="96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Todos os Itens</vt:lpstr>
      <vt:lpstr>BDI - Anexo I do TR</vt:lpstr>
      <vt:lpstr>Serviços - Anexo II do TR</vt:lpstr>
      <vt:lpstr>'Serviços - Anexo II do TR'!Area_de_impressao</vt:lpstr>
      <vt:lpstr>'Todos os Itens'!Area_de_impressao</vt:lpstr>
      <vt:lpstr>'Serviços - Anexo II do TR'!Titulos_de_impressao</vt:lpstr>
    </vt:vector>
  </TitlesOfParts>
  <Company>Conselho Federal de Enfermagem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Abraao Azevedo</cp:lastModifiedBy>
  <cp:lastPrinted>2022-01-28T15:15:29Z</cp:lastPrinted>
  <dcterms:created xsi:type="dcterms:W3CDTF">2019-11-11T13:48:18Z</dcterms:created>
  <dcterms:modified xsi:type="dcterms:W3CDTF">2022-01-28T15:24:28Z</dcterms:modified>
</cp:coreProperties>
</file>